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bn-my.sharepoint.com/personal/mreinard_urbn_com/Documents/Brand Calendars/"/>
    </mc:Choice>
  </mc:AlternateContent>
  <xr:revisionPtr revIDLastSave="0" documentId="8_{C6D1288C-76C4-4C42-A41F-470E3105627E}" xr6:coauthVersionLast="47" xr6:coauthVersionMax="47" xr10:uidLastSave="{00000000-0000-0000-0000-000000000000}"/>
  <bookViews>
    <workbookView xWindow="-120" yWindow="-120" windowWidth="29040" windowHeight="15840" xr2:uid="{4FD5F982-6454-4D45-8B32-B0E9E3DA1A58}"/>
  </bookViews>
  <sheets>
    <sheet name="2022 Textiles" sheetId="9" r:id="rId1"/>
    <sheet name="2022 F&amp;D" sheetId="5" state="hidden" r:id="rId2"/>
    <sheet name="2022 F&amp;D " sheetId="8" r:id="rId3"/>
    <sheet name="2022 Trim G&amp;E" sheetId="15" r:id="rId4"/>
    <sheet name="2022 G&amp;E" sheetId="16" r:id="rId5"/>
    <sheet name="OLD - 2022 Textiles" sheetId="4" state="hidden" r:id="rId6"/>
    <sheet name="WEEKS CHART" sheetId="10" state="hidden" r:id="rId7"/>
    <sheet name="proposed weeks" sheetId="11" state="hidden" r:id="rId8"/>
  </sheets>
  <definedNames>
    <definedName name="_xlnm._FilterDatabase" localSheetId="4" hidden="1">'2022 G&amp;E'!$B$4:$E$36</definedName>
    <definedName name="_xlnm._FilterDatabase" localSheetId="0" hidden="1">'2022 Textiles'!$A$9:$I$55</definedName>
    <definedName name="_xlnm._FilterDatabase" localSheetId="3" hidden="1">'2022 Trim G&amp;E'!$B$8:$C$36</definedName>
    <definedName name="_xlnm._FilterDatabase" localSheetId="5" hidden="1">'OLD - 2022 Textiles'!$C$9:$F$88</definedName>
    <definedName name="_xlnm.Print_Area" localSheetId="4">'2022 G&amp;E'!$B$4:$E$36</definedName>
    <definedName name="_xlnm.Print_Area" localSheetId="0">'2022 Textiles'!$C$1:$H$58</definedName>
    <definedName name="_xlnm.Print_Area" localSheetId="3">'2022 Trim G&amp;E'!$B$5:$C$36</definedName>
    <definedName name="_xlnm.Print_Area" localSheetId="5">'OLD - 2022 Textiles'!$C$2:$F$88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6" l="1"/>
  <c r="E52" i="16"/>
  <c r="D52" i="16"/>
  <c r="E51" i="16"/>
  <c r="D51" i="16"/>
  <c r="K46" i="16"/>
  <c r="K45" i="16"/>
  <c r="K44" i="16"/>
  <c r="K43" i="16"/>
  <c r="K42" i="16" s="1"/>
  <c r="K37" i="16"/>
  <c r="K34" i="16" s="1"/>
  <c r="K33" i="16" s="1"/>
  <c r="K36" i="16"/>
  <c r="K35" i="16" s="1"/>
  <c r="E33" i="16"/>
  <c r="K28" i="16"/>
  <c r="K27" i="16" s="1"/>
  <c r="K26" i="16" s="1"/>
  <c r="K25" i="16"/>
  <c r="L24" i="16"/>
  <c r="J24" i="16"/>
  <c r="I20" i="16"/>
  <c r="I21" i="16" s="1"/>
  <c r="E20" i="16"/>
  <c r="E19" i="16" s="1"/>
  <c r="L15" i="16"/>
  <c r="E11" i="16"/>
  <c r="L10" i="16"/>
  <c r="J10" i="16"/>
  <c r="K9" i="16"/>
  <c r="L9" i="16" s="1"/>
  <c r="J9" i="16"/>
  <c r="I9" i="16"/>
  <c r="L6" i="16"/>
  <c r="I6" i="16"/>
  <c r="J6" i="16" s="1"/>
  <c r="G49" i="9"/>
  <c r="G48" i="9" s="1"/>
  <c r="H54" i="9"/>
  <c r="G54" i="9"/>
  <c r="G52" i="9" s="1"/>
  <c r="E54" i="9"/>
  <c r="G44" i="9"/>
  <c r="I54" i="9"/>
  <c r="I53" i="9" s="1"/>
  <c r="I49" i="9"/>
  <c r="I48" i="9" s="1"/>
  <c r="I4" i="11"/>
  <c r="E10" i="15"/>
  <c r="G47" i="9" l="1"/>
  <c r="F54" i="9"/>
  <c r="F53" i="9" s="1"/>
  <c r="F49" i="9"/>
  <c r="F48" i="9" s="1"/>
  <c r="F39" i="9"/>
  <c r="H49" i="9"/>
  <c r="E52" i="9"/>
  <c r="D49" i="9"/>
  <c r="D44" i="9"/>
  <c r="F52" i="9" l="1"/>
  <c r="D54" i="9"/>
  <c r="E49" i="9" l="1"/>
  <c r="I7" i="11"/>
  <c r="I6" i="11"/>
  <c r="I5" i="11"/>
  <c r="H52" i="9" l="1"/>
  <c r="G53" i="9"/>
  <c r="E53" i="9"/>
  <c r="D53" i="9"/>
  <c r="H48" i="9"/>
  <c r="D47" i="9"/>
  <c r="D43" i="9"/>
  <c r="G43" i="9"/>
  <c r="M18" i="4"/>
  <c r="L18" i="4"/>
  <c r="E48" i="9" l="1"/>
  <c r="E47" i="9"/>
  <c r="D42" i="9"/>
  <c r="H53" i="9"/>
  <c r="D52" i="9"/>
  <c r="D48" i="9"/>
  <c r="I87" i="4"/>
  <c r="I76" i="4" s="1"/>
  <c r="I85" i="4"/>
  <c r="I70" i="4" s="1"/>
  <c r="I64" i="4"/>
  <c r="I63" i="4" s="1"/>
  <c r="I59" i="4"/>
  <c r="I58" i="4" s="1"/>
  <c r="I54" i="4"/>
  <c r="I53" i="4" s="1"/>
  <c r="I49" i="4"/>
  <c r="F59" i="4"/>
  <c r="F57" i="4" s="1"/>
  <c r="B10" i="4"/>
  <c r="B19" i="4"/>
  <c r="A10" i="4"/>
  <c r="A19" i="4"/>
  <c r="A20" i="4"/>
  <c r="A25" i="4"/>
  <c r="I68" i="4" l="1"/>
  <c r="I69" i="4"/>
  <c r="I72" i="4"/>
  <c r="I75" i="4"/>
  <c r="I62" i="4"/>
  <c r="I52" i="4"/>
  <c r="F58" i="4"/>
  <c r="I57" i="4"/>
  <c r="L10" i="4"/>
  <c r="H37" i="4"/>
  <c r="H49" i="4"/>
  <c r="H59" i="4"/>
  <c r="H58" i="4" s="1"/>
  <c r="H54" i="4"/>
  <c r="H52" i="4" s="1"/>
  <c r="J64" i="4" l="1"/>
  <c r="J63" i="4" s="1"/>
  <c r="H64" i="4"/>
  <c r="H62" i="4" s="1"/>
  <c r="G64" i="4"/>
  <c r="G63" i="4" s="1"/>
  <c r="F64" i="4"/>
  <c r="F63" i="4" s="1"/>
  <c r="E64" i="4"/>
  <c r="E62" i="4" s="1"/>
  <c r="J59" i="4"/>
  <c r="J57" i="4" s="1"/>
  <c r="G59" i="4"/>
  <c r="G58" i="4" s="1"/>
  <c r="E59" i="4"/>
  <c r="E58" i="4" s="1"/>
  <c r="F54" i="4"/>
  <c r="F52" i="4" s="1"/>
  <c r="G54" i="4"/>
  <c r="G52" i="4" s="1"/>
  <c r="J54" i="4"/>
  <c r="J52" i="4" s="1"/>
  <c r="E54" i="4"/>
  <c r="E53" i="4" s="1"/>
  <c r="E57" i="4" l="1"/>
  <c r="F53" i="4"/>
  <c r="J53" i="4"/>
  <c r="H53" i="4"/>
  <c r="G53" i="4"/>
  <c r="J58" i="4"/>
  <c r="F62" i="4"/>
  <c r="H63" i="4"/>
  <c r="G57" i="4"/>
  <c r="H57" i="4"/>
  <c r="E52" i="4"/>
  <c r="J62" i="4"/>
  <c r="G62" i="4"/>
  <c r="E63" i="4"/>
  <c r="H87" i="4" l="1"/>
  <c r="H76" i="4" s="1"/>
  <c r="H85" i="4"/>
  <c r="H68" i="4" s="1"/>
  <c r="G15" i="4"/>
  <c r="G14" i="4" s="1"/>
  <c r="G13" i="4" s="1"/>
  <c r="G12" i="4" s="1"/>
  <c r="H70" i="4" l="1"/>
  <c r="H69" i="4"/>
  <c r="G10" i="4"/>
  <c r="G11" i="4"/>
  <c r="H75" i="4"/>
  <c r="H72" i="4"/>
  <c r="J31" i="4" l="1"/>
  <c r="J27" i="4" s="1"/>
  <c r="J15" i="4"/>
  <c r="J14" i="4" s="1"/>
  <c r="J13" i="4" s="1"/>
  <c r="J12" i="4" s="1"/>
  <c r="J11" i="4" s="1"/>
  <c r="J87" i="4"/>
  <c r="J76" i="4" s="1"/>
  <c r="J85" i="4"/>
  <c r="J72" i="4" s="1"/>
  <c r="J26" i="4" l="1"/>
  <c r="J25" i="4"/>
  <c r="J69" i="4"/>
  <c r="J68" i="4"/>
  <c r="J70" i="4"/>
  <c r="J75" i="4"/>
  <c r="J10" i="4"/>
  <c r="G87" i="4" l="1"/>
  <c r="G85" i="4"/>
  <c r="G72" i="4" s="1"/>
  <c r="G27" i="4"/>
  <c r="G26" i="4"/>
  <c r="G25" i="4"/>
  <c r="G75" i="4" l="1"/>
  <c r="G76" i="4"/>
  <c r="G68" i="4"/>
  <c r="G69" i="4"/>
  <c r="G70" i="4"/>
  <c r="F87" i="4" l="1"/>
  <c r="F76" i="4" s="1"/>
  <c r="E85" i="4"/>
  <c r="E69" i="4" s="1"/>
  <c r="F85" i="4"/>
  <c r="F72" i="4" s="1"/>
  <c r="E78" i="4"/>
  <c r="E67" i="4" s="1"/>
  <c r="F7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Hunter</author>
  </authors>
  <commentList>
    <comment ref="G16" authorId="0" shapeId="0" xr:uid="{26AFB6BE-7EB5-4FDC-B1A9-85E470C8C5DC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design wants 6/7</t>
        </r>
      </text>
    </comment>
    <comment ref="G17" authorId="0" shapeId="0" xr:uid="{4BCA8BDF-84B8-43FF-A22C-62302F6315EA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feedbak 6/10</t>
        </r>
      </text>
    </comment>
    <comment ref="E38" authorId="0" shapeId="0" xr:uid="{12F20261-A0CB-42CF-995B-9BBFFAEC24D0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was 6/16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tc={577FA4FD-B808-4E4A-91FA-5A2B7226523D}</author>
    <author>tc={F8D4A95E-8A4C-494A-8147-7AE8DB329F3E}</author>
  </authors>
  <commentList>
    <comment ref="D15" authorId="0" shapeId="0" xr:uid="{577FA4FD-B808-4E4A-91FA-5A2B7226523D}">
      <text>
        <t>[Threaded comment]
Your version of Excel allows you to read this threaded comment; however, any edits to it will get removed if the file is opened in a newer version of Excel. Learn more: https://go.microsoft.com/fwlink/?linkid=870924
Comment:
    extended sampling time due to Golden week</t>
      </text>
    </comment>
    <comment ref="D17" authorId="1" shapeId="0" xr:uid="{F8D4A95E-8A4C-494A-8147-7AE8DB329F3E}">
      <text>
        <t>[Threaded comment]
Your version of Excel allows you to read this threaded comment; however, any edits to it will get removed if the file is opened in a newer version of Excel. Learn more: https://go.microsoft.com/fwlink/?linkid=870924
Comment:
    9/22/2021 Textiles R&amp;D presentation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tc={BAA220A3-D4FA-47FF-AF8B-06FFAABB33D8}</author>
    <author>tc={81A2CC4E-423C-4446-B864-80163CAB1133}</author>
    <author>tc={08229AA6-0BF1-41A1-840A-182B55667C9F}</author>
    <author>tc={37630ECA-2ABD-4E10-B6A9-2C3E759F8EEF}</author>
    <author>tc={91751218-B60A-4DB0-B065-47EE53F03AC6}</author>
    <author>tc={B8BFA8FC-ECA3-4612-A7BF-8C44D4CB1A02}</author>
    <author>tc={F7276806-E3DB-4894-9772-DDB32321A64E}</author>
    <author>tc={B2EDF2C9-0583-4285-97BB-30E3FB3CD73D}</author>
    <author>tc={7A12D3DE-854A-4E81-A524-A2EF65717042}</author>
    <author>tc={A6156758-77EC-4A43-878E-3AF8C9D54B53}</author>
    <author>tc={859D545B-6127-40DD-B2D1-601A86CD4F7A}</author>
    <author>tc={86245B2E-41C2-4FC9-8DB9-AA0E188B2806}</author>
    <author>tc={2FE55CF8-423F-4FAB-9F76-8364A23ED903}</author>
    <author>tc={C0C433AE-BBBE-4451-9D73-6AE48C447685}</author>
    <author>tc={5D0D1354-8576-43B1-8942-75A8E1F0EF7F}</author>
    <author>tc={A6C44632-EAEB-4DCF-9DEF-830B82EDCA4D}</author>
    <author>tc={E5657CC2-7170-464C-B3E6-62B5C501324D}</author>
    <author>tc={B426AAAC-37F6-4255-B8ED-5B6AEAD3433B}</author>
    <author>tc={15DB6BF6-418E-4638-B7FC-66B94290E074}</author>
    <author>tc={881779D6-BAEF-4A89-88F0-479FB00D6F2E}</author>
  </authors>
  <commentList>
    <comment ref="I6" authorId="0" shapeId="0" xr:uid="{BAA220A3-D4FA-47FF-AF8B-06FFAABB33D8}">
      <text>
        <t>[Threaded comment]
Your version of Excel allows you to read this threaded comment; however, any edits to it will get removed if the file is opened in a newer version of Excel. Learn more: https://go.microsoft.com/fwlink/?linkid=870924
Comment:
    happened 5/10/2021</t>
      </text>
    </comment>
    <comment ref="J6" authorId="1" shapeId="0" xr:uid="{81A2CC4E-423C-4446-B864-80163CAB1133}">
      <text>
        <t>[Threaded comment]
Your version of Excel allows you to read this threaded comment; however, any edits to it will get removed if the file is opened in a newer version of Excel. Learn more: https://go.microsoft.com/fwlink/?linkid=870924
Comment:
    concept to INDC</t>
      </text>
    </comment>
    <comment ref="L6" authorId="2" shapeId="0" xr:uid="{08229AA6-0BF1-41A1-840A-182B55667C9F}">
      <text>
        <t>[Threaded comment]
Your version of Excel allows you to read this threaded comment; however, any edits to it will get removed if the file is opened in a newer version of Excel. Learn more: https://go.microsoft.com/fwlink/?linkid=870924
Comment:
    concept to INDC</t>
      </text>
    </comment>
    <comment ref="J9" authorId="3" shapeId="0" xr:uid="{37630ECA-2ABD-4E10-B6A9-2C3E759F8EEF}">
      <text>
        <t>[Threaded comment]
Your version of Excel allows you to read this threaded comment; however, any edits to it will get removed if the file is opened in a newer version of Excel. Learn more: https://go.microsoft.com/fwlink/?linkid=870924
Comment:
    sketch to INDC</t>
      </text>
    </comment>
    <comment ref="L9" authorId="4" shapeId="0" xr:uid="{91751218-B60A-4DB0-B065-47EE53F03AC6}">
      <text>
        <t>[Threaded comment]
Your version of Excel allows you to read this threaded comment; however, any edits to it will get removed if the file is opened in a newer version of Excel. Learn more: https://go.microsoft.com/fwlink/?linkid=870924
Comment:
    sketch to INDC</t>
      </text>
    </comment>
    <comment ref="D10" authorId="5" shapeId="0" xr:uid="{B8BFA8FC-ECA3-4612-A7BF-8C44D4CB1A02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 as textiles</t>
      </text>
    </comment>
    <comment ref="J10" authorId="6" shapeId="0" xr:uid="{F7276806-E3DB-4894-9772-DDB32321A64E}">
      <text>
        <t>[Threaded comment]
Your version of Excel allows you to read this threaded comment; however, any edits to it will get removed if the file is opened in a newer version of Excel. Learn more: https://go.microsoft.com/fwlink/?linkid=870924
Comment:
    brief out to INDC</t>
      </text>
    </comment>
    <comment ref="L10" authorId="7" shapeId="0" xr:uid="{B2EDF2C9-0583-4285-97BB-30E3FB3CD73D}">
      <text>
        <t>[Threaded comment]
Your version of Excel allows you to read this threaded comment; however, any edits to it will get removed if the file is opened in a newer version of Excel. Learn more: https://go.microsoft.com/fwlink/?linkid=870924
Comment:
    brief out to INDC</t>
      </text>
    </comment>
    <comment ref="L15" authorId="8" shapeId="0" xr:uid="{7A12D3DE-854A-4E81-A524-A2EF65717042}">
      <text>
        <t>[Threaded comment]
Your version of Excel allows you to read this threaded comment; however, any edits to it will get removed if the file is opened in a newer version of Excel. Learn more: https://go.microsoft.com/fwlink/?linkid=870924
Comment:
    finalization to INDC</t>
      </text>
    </comment>
    <comment ref="D20" authorId="9" shapeId="0" xr:uid="{A6156758-77EC-4A43-878E-3AF8C9D54B53}">
      <text>
        <t>[Threaded comment]
Your version of Excel allows you to read this threaded comment; however, any edits to it will get removed if the file is opened in a newer version of Excel. Learn more: https://go.microsoft.com/fwlink/?linkid=870924
Comment:
    No chase allowed for Spring 1.</t>
      </text>
    </comment>
    <comment ref="E20" authorId="10" shapeId="0" xr:uid="{859D545B-6127-40DD-B2D1-601A86CD4F7A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Fall Trans chase allowed</t>
      </text>
    </comment>
    <comment ref="I20" authorId="11" shapeId="0" xr:uid="{86245B2E-41C2-4FC9-8DB9-AA0E188B2806}">
      <text>
        <t>[Threaded comment]
Your version of Excel allows you to read this threaded comment; however, any edits to it will get removed if the file is opened in a newer version of Excel. Learn more: https://go.microsoft.com/fwlink/?linkid=870924
Comment:
    No chase allowed for BTS &amp; Fall 1 120 days</t>
      </text>
    </comment>
    <comment ref="K20" authorId="12" shapeId="0" xr:uid="{2FE55CF8-423F-4FAB-9F76-8364A23ED903}">
      <text>
        <t>[Threaded comment]
Your version of Excel allows you to read this threaded comment; however, any edits to it will get removed if the file is opened in a newer version of Excel. Learn more: https://go.microsoft.com/fwlink/?linkid=870924
Comment:
    no chase allowed for early holiday and 120 days true holiday</t>
      </text>
    </comment>
    <comment ref="E24" authorId="13" shapeId="0" xr:uid="{C0C433AE-BBBE-4451-9D73-6AE48C447685}">
      <text>
        <t>[Threaded comment]
Your version of Excel allows you to read this threaded comment; however, any edits to it will get removed if the file is opened in a newer version of Excel. Learn more: https://go.microsoft.com/fwlink/?linkid=870924
Comment:
    extended due to holidays</t>
      </text>
    </comment>
    <comment ref="I24" authorId="14" shapeId="0" xr:uid="{5D0D1354-8576-43B1-8942-75A8E1F0EF7F}">
      <text>
        <t>[Threaded comment]
Your version of Excel allows you to read this threaded comment; however, any edits to it will get removed if the file is opened in a newer version of Excel. Learn more: https://go.microsoft.com/fwlink/?linkid=870924
Comment:
    extended to accomadate holidays</t>
      </text>
    </comment>
    <comment ref="J24" authorId="15" shapeId="0" xr:uid="{A6C44632-EAEB-4DCF-9DEF-830B82EDCA4D}">
      <text>
        <t>[Threaded comment]
Your version of Excel allows you to read this threaded comment; however, any edits to it will get removed if the file is opened in a newer version of Excel. Learn more: https://go.microsoft.com/fwlink/?linkid=870924
Comment:
    POHB to INDC</t>
      </text>
    </comment>
    <comment ref="L24" authorId="16" shapeId="0" xr:uid="{E5657CC2-7170-464C-B3E6-62B5C501324D}">
      <text>
        <t>[Threaded comment]
Your version of Excel allows you to read this threaded comment; however, any edits to it will get removed if the file is opened in a newer version of Excel. Learn more: https://go.microsoft.com/fwlink/?linkid=870924
Comment:
    POHB to INDC</t>
      </text>
    </comment>
    <comment ref="D26" authorId="17" shapeId="0" xr:uid="{B426AAAC-37F6-4255-B8ED-5B6AEAD3433B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lead times for holidays</t>
      </text>
    </comment>
    <comment ref="I27" authorId="18" shapeId="0" xr:uid="{15DB6BF6-418E-4638-B7FC-66B94290E074}">
      <text>
        <t>[Threaded comment]
Your version of Excel allows you to read this threaded comment; however, any edits to it will get removed if the file is opened in a newer version of Excel. Learn more: https://go.microsoft.com/fwlink/?linkid=870924
Comment:
    extended to accomadate holidays</t>
      </text>
    </comment>
    <comment ref="I33" authorId="19" shapeId="0" xr:uid="{881779D6-BAEF-4A89-88F0-479FB00D6F2E}">
      <text>
        <t>[Threaded comment]
Your version of Excel allows you to read this threaded comment; however, any edits to it will get removed if the file is opened in a newer version of Excel. Learn more: https://go.microsoft.com/fwlink/?linkid=870924
Comment:
    extended to accomadate holidays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tc={EBCC5761-0BFF-4307-BDE5-820E689415F5}</author>
    <author>Lauren Hunter</author>
    <author>tc={CB94BACA-F964-4AF7-9051-864B2F35EF97}</author>
  </authors>
  <commentList>
    <comment ref="F10" authorId="0" shapeId="0" xr:uid="{EBCC5761-0BFF-4307-BDE5-820E689415F5}">
      <text>
        <t>[Threaded comment]
Your version of Excel allows you to read this threaded comment; however, any edits to it will get removed if the file is opened in a newer version of Excel. Learn more: https://go.microsoft.com/fwlink/?linkid=870924
Comment:
    proposed on 10/21 Mtg</t>
      </text>
    </comment>
    <comment ref="H11" authorId="1" shapeId="0" xr:uid="{56C08C4E-E795-491F-A447-FF18E08C9724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move out 1wk per NJ request</t>
        </r>
      </text>
    </comment>
    <comment ref="I11" authorId="1" shapeId="0" xr:uid="{DD1A7FD5-4ED4-4EA8-A376-C99D7A164EFF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move out 1wk per NJ request</t>
        </r>
      </text>
    </comment>
    <comment ref="F12" authorId="2" shapeId="0" xr:uid="{CB94BACA-F964-4AF7-9051-864B2F35EF97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R&amp;D Dates to outlook</t>
      </text>
    </comment>
    <comment ref="G17" authorId="1" shapeId="0" xr:uid="{C78BE8A8-0B36-4F45-8201-793E7E081D26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pulled up to give more time bt sketch &amp; brief deadline 
</t>
        </r>
      </text>
    </comment>
    <comment ref="F18" authorId="1" shapeId="0" xr:uid="{06EF5A90-B9E6-4A0A-95C5-2357E01FB793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pushed from 1/15
</t>
        </r>
      </text>
    </comment>
    <comment ref="F25" authorId="1" shapeId="0" xr:uid="{2A44AA81-80EC-43DD-BB90-77F70010A78D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revised from 3/11
</t>
        </r>
      </text>
    </comment>
    <comment ref="F26" authorId="1" shapeId="0" xr:uid="{01D722BD-5C4E-4E41-9B09-2E848CAB6614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revised from 3/18</t>
        </r>
      </text>
    </comment>
    <comment ref="F47" authorId="1" shapeId="0" xr:uid="{73E460FE-01D3-4E40-8C06-D880FB8C090C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pulled up from 6/11 org. </t>
        </r>
      </text>
    </comment>
    <comment ref="F48" authorId="1" shapeId="0" xr:uid="{CFBFBA29-CB02-4586-BE2B-0B5F15F2CFDF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pulled up from 6/25 org. 
</t>
        </r>
      </text>
    </comment>
    <comment ref="F49" authorId="1" shapeId="0" xr:uid="{476C7EBC-89D7-4363-BDCD-D5B159BA4222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pulled up from 7/26 org.
</t>
        </r>
      </text>
    </comment>
    <comment ref="F50" authorId="1" shapeId="0" xr:uid="{4D54D94E-D5D0-469E-8950-32C570C1D71D}">
      <text>
        <r>
          <rPr>
            <b/>
            <sz val="9"/>
            <color indexed="81"/>
            <rFont val="Tahoma"/>
            <family val="2"/>
          </rPr>
          <t>Lauren Hunter:</t>
        </r>
        <r>
          <rPr>
            <sz val="9"/>
            <color indexed="81"/>
            <rFont val="Tahoma"/>
            <family val="2"/>
          </rPr>
          <t xml:space="preserve">
pulled up from 8/3 org. 
</t>
        </r>
      </text>
    </comment>
  </commentList>
</comments>
</file>

<file path=xl/sharedStrings.xml><?xml version="1.0" encoding="utf-8"?>
<sst xmlns="http://schemas.openxmlformats.org/spreadsheetml/2006/main" count="1180" uniqueCount="536">
  <si>
    <t xml:space="preserve">DATE APPROVED </t>
  </si>
  <si>
    <t>10.14 FINAL</t>
  </si>
  <si>
    <t>10.21 FINAL</t>
  </si>
  <si>
    <t>Anthro HOME CALENDAR</t>
  </si>
  <si>
    <t>D47</t>
  </si>
  <si>
    <t xml:space="preserve">PRODUCTION MONTH </t>
  </si>
  <si>
    <t>OCT/NOV/DEC</t>
  </si>
  <si>
    <t>AUG-DEC</t>
  </si>
  <si>
    <t>DEC/JAN/FEB</t>
  </si>
  <si>
    <t>APRIL-JULY</t>
  </si>
  <si>
    <t>SHIP MONTH - VSL</t>
  </si>
  <si>
    <t>JAN/FEB</t>
  </si>
  <si>
    <t>NOV / JAN</t>
  </si>
  <si>
    <t>MAR/APRIL</t>
  </si>
  <si>
    <t>JULY/AUG</t>
  </si>
  <si>
    <t>DC RECIEPT MONTH</t>
  </si>
  <si>
    <t>FEB/MAR</t>
  </si>
  <si>
    <t>DEC / FEB</t>
  </si>
  <si>
    <t>March / May</t>
  </si>
  <si>
    <t>AUG/SEPT</t>
  </si>
  <si>
    <t xml:space="preserve">SALES MONTH </t>
  </si>
  <si>
    <t>MAR/APR</t>
  </si>
  <si>
    <t>JAN-MAR</t>
  </si>
  <si>
    <t>MAY/JUNE</t>
  </si>
  <si>
    <t>SEPT/OCT</t>
  </si>
  <si>
    <t>Calendar Item</t>
  </si>
  <si>
    <t>SPRING '22 RUGS</t>
  </si>
  <si>
    <t>SPRING '22 TEXTILES</t>
  </si>
  <si>
    <t>SUMMER '22 RUGS + TEXTILES</t>
  </si>
  <si>
    <t>FALL '22 RUGS</t>
  </si>
  <si>
    <t>FALL '22 TEXTILES</t>
  </si>
  <si>
    <t>HOLIDAY '22 TEXTILES</t>
  </si>
  <si>
    <t xml:space="preserve">Concept </t>
  </si>
  <si>
    <t>9/21/2020 10/1/2021</t>
  </si>
  <si>
    <t xml:space="preserve">Line Plan </t>
  </si>
  <si>
    <t>2nd week Jan</t>
  </si>
  <si>
    <t>3/1(DESIGN) &amp; 3/15 (CD)</t>
  </si>
  <si>
    <t>4/25/2021 raw mats
 5/13/21 technique</t>
  </si>
  <si>
    <t>Predevelopment  x</t>
  </si>
  <si>
    <t>x</t>
  </si>
  <si>
    <t>-</t>
  </si>
  <si>
    <t>Seasonal Fabric Story (Start long lead bases)</t>
  </si>
  <si>
    <t>PreSketch w/ PD+Design</t>
  </si>
  <si>
    <t>Sketch Review w/ Home Leaders</t>
  </si>
  <si>
    <t>wk 12/14</t>
  </si>
  <si>
    <t>Sketch Review 48hr Feedback return</t>
  </si>
  <si>
    <t>Sketch Review Working Sessions</t>
  </si>
  <si>
    <t xml:space="preserve">Brief Review -  Design/PD </t>
  </si>
  <si>
    <t>n/a</t>
  </si>
  <si>
    <t>Proto Brief TPX 1</t>
  </si>
  <si>
    <t>N/A</t>
  </si>
  <si>
    <t>Proto Brief TPX 2</t>
  </si>
  <si>
    <t xml:space="preserve">Proto Sample Send Date </t>
  </si>
  <si>
    <t xml:space="preserve">Proto Overview / Merchandising </t>
  </si>
  <si>
    <t>3/16-3/17</t>
  </si>
  <si>
    <t xml:space="preserve">Proto Working Sessions </t>
  </si>
  <si>
    <t xml:space="preserve">Finalization Brief TPX 1 </t>
  </si>
  <si>
    <t>Finalization Brief TPX 2</t>
  </si>
  <si>
    <t>Finalization Brief TPX 3,  Prints &amp; Short LT</t>
  </si>
  <si>
    <t>Progress Calls/Identify Late Add Styles</t>
  </si>
  <si>
    <t xml:space="preserve">Finalization Sample Send Date </t>
  </si>
  <si>
    <t>B17 Room Clean up / Sample transfer</t>
  </si>
  <si>
    <t>5/6, 5/12</t>
  </si>
  <si>
    <t>WK OF 11/1</t>
  </si>
  <si>
    <t xml:space="preserve">Finalization Set up (Design+Buying own) </t>
  </si>
  <si>
    <t>(New) Leader Finalization Preview  (Mon PM )</t>
  </si>
  <si>
    <t xml:space="preserve">Leader Alignment (Mary Beth Preview) (Tues) </t>
  </si>
  <si>
    <t xml:space="preserve">6/5/21- 6/15/21 (47) </t>
  </si>
  <si>
    <t xml:space="preserve">(New) Finalization Exec Meg (Tues) </t>
  </si>
  <si>
    <t>Finalization Working Session (2hr mtgs)</t>
  </si>
  <si>
    <t>5/24, 5/25, 5/26</t>
  </si>
  <si>
    <t>8/25, 8/26, 8/27</t>
  </si>
  <si>
    <t>WK OF 11/29</t>
  </si>
  <si>
    <t>Merchandising / Assort + Cost Reports</t>
  </si>
  <si>
    <t xml:space="preserve">Intent to Buy </t>
  </si>
  <si>
    <t xml:space="preserve">Buy Review (+1 Week  / WED) (Intent to Buy) </t>
  </si>
  <si>
    <t>7/13/2021 (47)</t>
  </si>
  <si>
    <t>Exec Investment Review  +1wk / WED</t>
  </si>
  <si>
    <t>Buying to advise</t>
  </si>
  <si>
    <t>M1 Ammendments DUE</t>
  </si>
  <si>
    <t>M2 Chase briefs due</t>
  </si>
  <si>
    <t xml:space="preserve">Chase sample X </t>
  </si>
  <si>
    <t xml:space="preserve">M2 Working Sessions </t>
  </si>
  <si>
    <t>LARGE FORMAT</t>
  </si>
  <si>
    <t>POHO:  LF 120D COMMIT DUE DATE</t>
  </si>
  <si>
    <t>TBD</t>
  </si>
  <si>
    <t>POHO:  LF 90D COMMIT DUE DATE</t>
  </si>
  <si>
    <t xml:space="preserve">HO DATE:  LF VSL </t>
  </si>
  <si>
    <t>NDC DATE:  LARGE FORMAT</t>
  </si>
  <si>
    <t>Month 1</t>
  </si>
  <si>
    <t>POHO:  M1 120D COMMIT DUE DATE</t>
  </si>
  <si>
    <t>POHO: M1 90D COMMIT DUE DATE</t>
  </si>
  <si>
    <t xml:space="preserve">HO DATE:  M1 VSL </t>
  </si>
  <si>
    <t xml:space="preserve">NDC DATE:  MONTH 1 </t>
  </si>
  <si>
    <t>Month 2</t>
  </si>
  <si>
    <t>POHO:  M2 120D COMMIT DUE DATE</t>
  </si>
  <si>
    <t>POHO: M2 90D COMMIT DUE DATE</t>
  </si>
  <si>
    <t xml:space="preserve">HO DATE:  M2 VSL </t>
  </si>
  <si>
    <t xml:space="preserve">NDC DATE:  MONTH 2 </t>
  </si>
  <si>
    <t>Deliveries</t>
  </si>
  <si>
    <t>DC Date Due - START</t>
  </si>
  <si>
    <t xml:space="preserve">DC Date Due - END </t>
  </si>
  <si>
    <t>SPRING 1</t>
  </si>
  <si>
    <t>SPRING 2</t>
  </si>
  <si>
    <t>SUMMER</t>
  </si>
  <si>
    <t>SUMMER REFRESH</t>
  </si>
  <si>
    <t>BTS</t>
  </si>
  <si>
    <t>FALL 1</t>
  </si>
  <si>
    <t>FALL 2</t>
  </si>
  <si>
    <t>TRIM</t>
  </si>
  <si>
    <t>EARLY HOL</t>
  </si>
  <si>
    <t>HOLIDAY</t>
  </si>
  <si>
    <t>DEC REFRESH</t>
  </si>
  <si>
    <t>SPRING 2022 FURNITURE LIGHTING &amp; DÉCOR CALENDAR</t>
  </si>
  <si>
    <t>FALL 2022 FURNITURE LIGHTING &amp; DÉCOR CALENDAR</t>
  </si>
  <si>
    <t>SPRING 2020</t>
  </si>
  <si>
    <t>SPRING 2022 (Week of)</t>
  </si>
  <si>
    <t>Notes</t>
  </si>
  <si>
    <t>FALL22</t>
  </si>
  <si>
    <t>FALL 2022 (Week of)</t>
  </si>
  <si>
    <t>Predevelopment Requests</t>
  </si>
  <si>
    <t xml:space="preserve"> Focused on upholstery but all materials &amp; finishes can be requested here. R&amp;D will be done on a rolling basis.</t>
  </si>
  <si>
    <t>Early "Core" Line Plan</t>
  </si>
  <si>
    <t>Design Team will be ready to start working 2-3 weeks before concept. Also can sketch ideas to put into concept.</t>
  </si>
  <si>
    <t> </t>
  </si>
  <si>
    <t>LINE PLAN &amp; CONCEPT</t>
  </si>
  <si>
    <t>Concept Presentation</t>
  </si>
  <si>
    <t>Line Plan</t>
  </si>
  <si>
    <t>Design works on line plan ideation, materials &amp; finishes</t>
  </si>
  <si>
    <t>9/21-9/28</t>
  </si>
  <si>
    <t>Design/ Line Plan /Materials &amp; Finishes Alignment</t>
  </si>
  <si>
    <t>Crossfunctional Meetings</t>
  </si>
  <si>
    <t>BRIEF CREATION</t>
  </si>
  <si>
    <t>Initial Sketch Creation (Furniture, Lighting &amp; Décor)</t>
  </si>
  <si>
    <t>9/21/20-10/30/20</t>
  </si>
  <si>
    <t>6 weeks from Concept</t>
  </si>
  <si>
    <t>Initial Sketch (Upholstery) w/ Home Leaders</t>
  </si>
  <si>
    <t xml:space="preserve"> *ALL Upholstery Briefs due 7/2/2021</t>
  </si>
  <si>
    <t>Initial Sketch Review Furniture w/ Meg</t>
  </si>
  <si>
    <t>Sketch Review 1 (ROUGH) w/Home Leaders</t>
  </si>
  <si>
    <t>*** MOVE TO WEEK OF 6/7/2021</t>
  </si>
  <si>
    <t>Initial Sketch Review w/ Crossfunctional Team</t>
  </si>
  <si>
    <t>!00% LP Reviewed Here</t>
  </si>
  <si>
    <t>Sketch Review 2 (RENDERED)w/ Home Leaders</t>
  </si>
  <si>
    <t>* Room Sets, Upholstery Assignment to Shapes to be confirmed here. * LOUIE on Vacation July 12-24th, Back on July 26th.</t>
  </si>
  <si>
    <t xml:space="preserve">Brief Creation </t>
  </si>
  <si>
    <t>11/9/20-1/15/21</t>
  </si>
  <si>
    <t xml:space="preserve"> 10 weeks total (china &amp; vietnam must be prioritized.)</t>
  </si>
  <si>
    <t>7/5-8/2</t>
  </si>
  <si>
    <t xml:space="preserve"> </t>
  </si>
  <si>
    <t>Cross Functional Brief Review</t>
  </si>
  <si>
    <t>11/16/20-1/15/21</t>
  </si>
  <si>
    <t xml:space="preserve"> rolling, to be reviewed in crossfuctional meetings as briefs go out</t>
  </si>
  <si>
    <t>Briefs Due 1</t>
  </si>
  <si>
    <t>Friday</t>
  </si>
  <si>
    <t>Briefs Due 2</t>
  </si>
  <si>
    <t>Briefs Due 3</t>
  </si>
  <si>
    <t>Briefs Due 4</t>
  </si>
  <si>
    <t>8/2/2021 (DUE 8/6)</t>
  </si>
  <si>
    <t>Briefs Due 5</t>
  </si>
  <si>
    <t>Briefs Due 6</t>
  </si>
  <si>
    <t>Final Briefs Out (china &amp; vietnam)</t>
  </si>
  <si>
    <t>absolute last date China &amp; Vietnam briefs can go out</t>
  </si>
  <si>
    <t>X</t>
  </si>
  <si>
    <t>Zoom Review of Briefs</t>
  </si>
  <si>
    <t>approx 3 days later ^</t>
  </si>
  <si>
    <t>Final Briefs Out (non china)</t>
  </si>
  <si>
    <t>absolute last date non China briefs can go out</t>
  </si>
  <si>
    <t>Final Briefs Out - ALL VENDORS</t>
  </si>
  <si>
    <t>PROTO</t>
  </si>
  <si>
    <t>Swatches/Strikeoff Due To Send Upholstery from Vendors</t>
  </si>
  <si>
    <t>Upholstery Proto</t>
  </si>
  <si>
    <t>review swatches &amp; yardage with crossfunctional teams. Rendered on Shape, not full samples. Align on Shapes to proceed.</t>
  </si>
  <si>
    <t>Upholstery Proto Recap</t>
  </si>
  <si>
    <t>Upholstery Yardage Assignment</t>
  </si>
  <si>
    <t>Determine shapes we want sampled with fabric</t>
  </si>
  <si>
    <t>Zoom Proto Review</t>
  </si>
  <si>
    <t>doesn't need to be 100% finished sampled, revisions can happen on calls.</t>
  </si>
  <si>
    <t xml:space="preserve"> FINALIZATION &amp; INVESTMENT REVIEW</t>
  </si>
  <si>
    <t>Vendor ships Furniture Final Samples</t>
  </si>
  <si>
    <t>Furniture Samples arrive to Anthro</t>
  </si>
  <si>
    <t>Finalization Set Up</t>
  </si>
  <si>
    <t>5/20/21-6/4/21</t>
  </si>
  <si>
    <t>11/15-12/3</t>
  </si>
  <si>
    <t>Finalization</t>
  </si>
  <si>
    <t>6/5/21- 6/15/21</t>
  </si>
  <si>
    <t>Finalization Exec Review</t>
  </si>
  <si>
    <t>Leader Investment Review Prep</t>
  </si>
  <si>
    <t>Exec Investment Review (same as reg calendar)</t>
  </si>
  <si>
    <t>INVESTMENT AND ORDER DUE</t>
  </si>
  <si>
    <t>Top Investments Due from buying to merch</t>
  </si>
  <si>
    <t>Top Investments Due from buying to merch Upholstery</t>
  </si>
  <si>
    <t xml:space="preserve">POs Due </t>
  </si>
  <si>
    <t>could be 8/17 but needs to be early because LF, all info/PO for LF &amp; bulk due here</t>
  </si>
  <si>
    <t>Sample Request due from merch to buying</t>
  </si>
  <si>
    <t>SP 120 LF Orders Due in System (Intl)</t>
  </si>
  <si>
    <t>Sample Request due from merch to buying Upholstery</t>
  </si>
  <si>
    <t>SHIP DATES</t>
  </si>
  <si>
    <t>Sample Requests due to Production</t>
  </si>
  <si>
    <t>SP LF Ship Date</t>
  </si>
  <si>
    <t>Sample Requests due to Production Upholstery</t>
  </si>
  <si>
    <t>SP LF INDC Window</t>
  </si>
  <si>
    <t>06/20/2022-07/10/2022</t>
  </si>
  <si>
    <t>POs Due  Upholstery</t>
  </si>
  <si>
    <t>SP Desired 1st bulk ship date</t>
  </si>
  <si>
    <t>Styleout Begins (with existing samples)</t>
  </si>
  <si>
    <t>SP Desired Bulk INDC Window</t>
  </si>
  <si>
    <t>08/05/2022-08/25/2022</t>
  </si>
  <si>
    <t>New/Duplicate Samples Arrive to Anthro</t>
  </si>
  <si>
    <t>SP Web Launch</t>
  </si>
  <si>
    <t>Final Showback (late sample &amp; duplicate arrival deadline)</t>
  </si>
  <si>
    <t>Pack Week</t>
  </si>
  <si>
    <t>Product Travel</t>
  </si>
  <si>
    <t>Shoot Dates</t>
  </si>
  <si>
    <t>In Home Date</t>
  </si>
  <si>
    <t>SP 120 Orders Due in System (Intl)</t>
  </si>
  <si>
    <t>12/07/2021-12/21/2021</t>
  </si>
  <si>
    <t>SP LF Store Setup</t>
  </si>
  <si>
    <t>08/10/2021-08/25/2022</t>
  </si>
  <si>
    <t>01/27/2021-02/18/2022</t>
  </si>
  <si>
    <t>02/05/2022-02/25/2022</t>
  </si>
  <si>
    <t>SP22 Furniture &amp; Decor FINALIZATION (Updated 3/1/2021)</t>
  </si>
  <si>
    <t>Miletstone</t>
  </si>
  <si>
    <t>Date</t>
  </si>
  <si>
    <t>Samples X</t>
  </si>
  <si>
    <t>4/1/2021 (week)</t>
  </si>
  <si>
    <t>Samples arrive at Anthro</t>
  </si>
  <si>
    <t>5/20/2021-6/1/2021</t>
  </si>
  <si>
    <t>Set up</t>
  </si>
  <si>
    <t>6/1/2021 - 6/14/2021</t>
  </si>
  <si>
    <t>Apprx 2 weeks, consider Memorial Day (office closed Mon)</t>
  </si>
  <si>
    <t>Home Leader Preview</t>
  </si>
  <si>
    <t>6/14/2021 or 6/15/2021</t>
  </si>
  <si>
    <t>Home Leaders walkthrough w/MB</t>
  </si>
  <si>
    <t>HS Preview</t>
  </si>
  <si>
    <t>6/16/2021, 6/17/2021 or 6/18/2021</t>
  </si>
  <si>
    <t>MB, LH, JM, HG walkthrough w/ HS</t>
  </si>
  <si>
    <t>Finalization Working Sessions</t>
  </si>
  <si>
    <t>6/21/2021- 6/29/2021</t>
  </si>
  <si>
    <t>PD, Design, Merchants</t>
  </si>
  <si>
    <t>Exec Review</t>
  </si>
  <si>
    <t>7/5/2021 (week)</t>
  </si>
  <si>
    <t>HS &amp; MH walkthrough w/ MB, LH, JM, HG, need to consider 4th of July (office closed Mon)</t>
  </si>
  <si>
    <t>(office closed Mon)</t>
  </si>
  <si>
    <t>Exec Investment Review</t>
  </si>
  <si>
    <t>HS, MB, Merchants</t>
  </si>
  <si>
    <t>100% Sample Arrivals For Marketing at Anthro</t>
  </si>
  <si>
    <t>Furniture, Lighting, Mirrors, Wall Storage, Bath Hardware</t>
  </si>
  <si>
    <t>Upholstery</t>
  </si>
  <si>
    <t xml:space="preserve">Lampshades, Wallpaper, Wall Art, Baskets, Bath Accessories, Frames </t>
  </si>
  <si>
    <t xml:space="preserve">Home Calendar </t>
  </si>
  <si>
    <t>* ADD NUMBER OF WEEKS IN THIS COLOMN</t>
  </si>
  <si>
    <t>4/12/2021 (relook at this date--- to regroup on business needs)</t>
  </si>
  <si>
    <t xml:space="preserve">Initial Sketch Creation </t>
  </si>
  <si>
    <t>4/12- 6/7</t>
  </si>
  <si>
    <t>4/12-5/10</t>
  </si>
  <si>
    <t>7/26-8/9</t>
  </si>
  <si>
    <t>Sketch Review 2 (RENDERED) w/ Home Leaders</t>
  </si>
  <si>
    <t>100% LP Reviewed Here</t>
  </si>
  <si>
    <t xml:space="preserve"> 10 weeks total (China &amp; Vietnam must be prioritized.)</t>
  </si>
  <si>
    <t>5/10-6/4</t>
  </si>
  <si>
    <t>7/26-9/3</t>
  </si>
  <si>
    <t>*** ADD HS SKETCH PREVIEW AFTER SKETCH 2</t>
  </si>
  <si>
    <t>PRIORITIZE CASEGOODS BRIEFS</t>
  </si>
  <si>
    <t>UPHOLSTERY BRIEFS</t>
  </si>
  <si>
    <t>FINAL ROOM SET SIGNOFF</t>
  </si>
  <si>
    <t>** ADD HS PREVIEW WEEK BEFORE XMAS</t>
  </si>
  <si>
    <t>12.1 Draft</t>
  </si>
  <si>
    <t xml:space="preserve">1.29 FINAL </t>
  </si>
  <si>
    <t>3/26 REVISED</t>
  </si>
  <si>
    <t>12.3 Draft</t>
  </si>
  <si>
    <t>1.20 draft</t>
  </si>
  <si>
    <t>10/28 Mtg notes</t>
  </si>
  <si>
    <t>SPRING- RUGS</t>
  </si>
  <si>
    <t>SPRING- Textiles</t>
  </si>
  <si>
    <t>Summer Textiles</t>
  </si>
  <si>
    <t>FALL - Rugs</t>
  </si>
  <si>
    <t>FALL - Textiles</t>
  </si>
  <si>
    <t>SP</t>
  </si>
  <si>
    <t>SUM</t>
  </si>
  <si>
    <t>Phase</t>
  </si>
  <si>
    <t>PREDEV</t>
  </si>
  <si>
    <r>
      <t xml:space="preserve">9/21/2020 </t>
    </r>
    <r>
      <rPr>
        <sz val="14"/>
        <color rgb="FFFF0000"/>
        <rFont val="Calibri"/>
        <family val="2"/>
        <scheme val="minor"/>
      </rPr>
      <t>10/1/2021</t>
    </r>
  </si>
  <si>
    <t>PreDev Raw materials Request</t>
  </si>
  <si>
    <t>2/5 - ACTUAL 3/1
Tgt CD 3/15</t>
  </si>
  <si>
    <t>4/25/2021 raw mats 5/25/21 technique</t>
  </si>
  <si>
    <t>3/22 - Revised 3/29</t>
  </si>
  <si>
    <t>PreDev Showback PD / Design, PD / Buying</t>
  </si>
  <si>
    <t>3/29 - now eliminate</t>
  </si>
  <si>
    <t>7/20/2021 - consolidate with 7/26 showback</t>
  </si>
  <si>
    <t>7/26/2021 make this 7/20</t>
  </si>
  <si>
    <t xml:space="preserve">Initial Hindsight/Sales Reads </t>
  </si>
  <si>
    <t>SKETCH</t>
  </si>
  <si>
    <t>Sketch w/Meg</t>
  </si>
  <si>
    <t>Sketch Review w/Buying</t>
  </si>
  <si>
    <t>Sketch with HS</t>
  </si>
  <si>
    <t>Sketch Wrap on cost issues with Carrie, Brittany, Lauren</t>
  </si>
  <si>
    <t>DEVELOPMENT</t>
  </si>
  <si>
    <t xml:space="preserve">Briefs TPX 1 - All China (due to CNY) </t>
  </si>
  <si>
    <t xml:space="preserve">Briefs TPX 1 </t>
  </si>
  <si>
    <t>Briefs TPX 2</t>
  </si>
  <si>
    <t>Hindsight/Sales Reads</t>
  </si>
  <si>
    <t>Briefs TPX 3,  Prints &amp; Short LT</t>
  </si>
  <si>
    <t xml:space="preserve">Proto Sample X </t>
  </si>
  <si>
    <t>Proto Review</t>
  </si>
  <si>
    <t>Virtual - WK OF 4/13</t>
  </si>
  <si>
    <t>WK OF 6/14</t>
  </si>
  <si>
    <t>Rug Proto Brief Date</t>
  </si>
  <si>
    <t xml:space="preserve">Sample x </t>
  </si>
  <si>
    <t>IDENTIFY LATE ADDS</t>
  </si>
  <si>
    <t>FINALIZATION</t>
  </si>
  <si>
    <t>Buyer Merch Assort Sheet Creation / TS Offers Updated</t>
  </si>
  <si>
    <t xml:space="preserve">Finalization Exec Preview - Hillary  (Thursday) </t>
  </si>
  <si>
    <t xml:space="preserve"> 5/20/2021</t>
  </si>
  <si>
    <t xml:space="preserve">(New) Finalization Exec Meg/Hillary (Tues) </t>
  </si>
  <si>
    <t>Finalization Working Session (Execs attend first hour)</t>
  </si>
  <si>
    <t>5/26, 5/27, 6/1</t>
  </si>
  <si>
    <t>Exec Investment Review (HillaryS.) +1wk / WED</t>
  </si>
  <si>
    <t>M1</t>
  </si>
  <si>
    <t>M2</t>
  </si>
  <si>
    <t>ORDERS</t>
  </si>
  <si>
    <t>POHO- M1 VSL 120 days commits CHINA</t>
  </si>
  <si>
    <t>POHO- M1 VSL 120 days commits INDIA / PORTUGAL</t>
  </si>
  <si>
    <t>POHO- M1 VSL 120 days commits Pak/Turkey</t>
  </si>
  <si>
    <t xml:space="preserve">POHO M1 90 day </t>
  </si>
  <si>
    <t xml:space="preserve">ALL ORDERS IN SYSTEM FOR M1 - FINAL </t>
  </si>
  <si>
    <t>M2 Chase Samples due from vendors</t>
  </si>
  <si>
    <t>POHO- M2 VSL 120 days commits + Chase Working Sessions</t>
  </si>
  <si>
    <t>POHO- M2 VSL 90 days commits</t>
  </si>
  <si>
    <t>TRANSIT</t>
  </si>
  <si>
    <t xml:space="preserve">LF Ship Date - RUGS </t>
  </si>
  <si>
    <t xml:space="preserve"> LF Ship Date</t>
  </si>
  <si>
    <t xml:space="preserve">  LF DC Date - RUGS / INDIA </t>
  </si>
  <si>
    <t xml:space="preserve"> LF INDC Window</t>
  </si>
  <si>
    <t xml:space="preserve"> LF Store Setup</t>
  </si>
  <si>
    <t>Desired 1st bulk ship date</t>
  </si>
  <si>
    <t xml:space="preserve"> desired Bulk INDC Window</t>
  </si>
  <si>
    <t xml:space="preserve"> Web Launch</t>
  </si>
  <si>
    <t>HO date VSSL (Approx) M1</t>
  </si>
  <si>
    <t>MONTH 1 INDC</t>
  </si>
  <si>
    <t>HO date VSSL (Approx) M2</t>
  </si>
  <si>
    <t>MONTH 2 INDC</t>
  </si>
  <si>
    <t>DIWALI 2020 - NOV 14</t>
  </si>
  <si>
    <t>DIWALI 2021 - NOV 4</t>
  </si>
  <si>
    <t xml:space="preserve">CNY 2021 - 2/1-3/1, 2/12 actual </t>
  </si>
  <si>
    <t xml:space="preserve">DC Dates from Nicole Jones FEB8 email </t>
  </si>
  <si>
    <t>2022 Instore Dates - Mondays</t>
  </si>
  <si>
    <t>WEEKS TO DC</t>
  </si>
  <si>
    <t xml:space="preserve">Apparel </t>
  </si>
  <si>
    <t>Home Gift &amp; Entertain</t>
  </si>
  <si>
    <t>Furniture/Décor</t>
  </si>
  <si>
    <t xml:space="preserve">Phase 1 </t>
  </si>
  <si>
    <t>Phase 2</t>
  </si>
  <si>
    <t>Concept to IN DC</t>
  </si>
  <si>
    <t>Sketch to IN DC (average)</t>
  </si>
  <si>
    <t>Spec Pack  to IN DC</t>
  </si>
  <si>
    <t>Finalization to IN DC</t>
  </si>
  <si>
    <t>POHO to IN DC</t>
  </si>
  <si>
    <t>Chase</t>
  </si>
  <si>
    <t>Spec Pack to IN DC</t>
  </si>
  <si>
    <t>Order place to IN DC</t>
  </si>
  <si>
    <t>Gift/Entertain/Textiles</t>
  </si>
  <si>
    <t xml:space="preserve">UO Textiles </t>
  </si>
  <si>
    <t>UO Hardgoods</t>
  </si>
  <si>
    <t>Phase 1</t>
  </si>
  <si>
    <t>Spec Pack  to IN DC</t>
  </si>
  <si>
    <t>Phase 2 / Chase</t>
  </si>
  <si>
    <t>dates are just average will adjust</t>
  </si>
  <si>
    <t>proposed 5.18 for Tricia/Meg Mtg</t>
  </si>
  <si>
    <t xml:space="preserve">Textile 1st Proposal </t>
  </si>
  <si>
    <r>
      <t> </t>
    </r>
    <r>
      <rPr>
        <b/>
        <sz val="10"/>
        <color rgb="FF000000"/>
        <rFont val="Calibri"/>
        <family val="2"/>
      </rPr>
      <t xml:space="preserve">Textile 1st Proposal – Cadence </t>
    </r>
  </si>
  <si>
    <t xml:space="preserve">Days </t>
  </si>
  <si>
    <t>Weeks</t>
  </si>
  <si>
    <t xml:space="preserve">UO </t>
  </si>
  <si>
    <t>POHO:  M1 120D COMMIT DUE DATE</t>
  </si>
  <si>
    <t xml:space="preserve">HO DATE:  M1 VSL </t>
  </si>
  <si>
    <t xml:space="preserve">NDC DATE:  MONTH 1 </t>
  </si>
  <si>
    <t>G&amp;E Hardgoods 2022 Calendar</t>
  </si>
  <si>
    <t>Year</t>
  </si>
  <si>
    <t>Seasons</t>
  </si>
  <si>
    <t xml:space="preserve">SPRING  </t>
  </si>
  <si>
    <t xml:space="preserve"> Summer new mold for acrylic and Melamine (Tabletop only)</t>
  </si>
  <si>
    <t xml:space="preserve">calendar in weeks </t>
  </si>
  <si>
    <t>Trim</t>
  </si>
  <si>
    <t>SPRING 2022</t>
  </si>
  <si>
    <t>SUMMER 2022</t>
  </si>
  <si>
    <t>FALL 2022</t>
  </si>
  <si>
    <t xml:space="preserve">pre concept R&amp;D alignment </t>
  </si>
  <si>
    <t>Feb  17th</t>
  </si>
  <si>
    <t>concept</t>
  </si>
  <si>
    <t>Line plan</t>
  </si>
  <si>
    <t>(Paul)Designer to review request and Provide SW files by</t>
  </si>
  <si>
    <t>Feb 28th</t>
  </si>
  <si>
    <t>R&amp;D presentation</t>
  </si>
  <si>
    <t xml:space="preserve">Sketch </t>
  </si>
  <si>
    <t>end of Jan</t>
  </si>
  <si>
    <t>Briefs out date</t>
  </si>
  <si>
    <t>Costing provided by :</t>
  </si>
  <si>
    <t>March 9th</t>
  </si>
  <si>
    <t>vendor sample send dates for Finalization</t>
  </si>
  <si>
    <t>All pricing approved and packaging finalized by</t>
  </si>
  <si>
    <t>March 16th</t>
  </si>
  <si>
    <t>G&amp;E HG- Finalization Set up</t>
  </si>
  <si>
    <t xml:space="preserve">7/8 and 7/9 (Thursday and Friday) </t>
  </si>
  <si>
    <t>Anthro team to review and Provide approval to move forward by:  (Hand Mold Requested)</t>
  </si>
  <si>
    <t>March 23rd</t>
  </si>
  <si>
    <t>9/30 and 10/1</t>
  </si>
  <si>
    <t>(New) Leader Finalization Preview  (Mon PM )</t>
  </si>
  <si>
    <t xml:space="preserve">Finalization Exec Preview - Tricia  (Thursday) </t>
  </si>
  <si>
    <t> 5/20/2021</t>
  </si>
  <si>
    <r>
      <t>(New) Finalization Exec Meg/</t>
    </r>
    <r>
      <rPr>
        <strike/>
        <sz val="14"/>
        <rFont val="Calibri"/>
        <family val="2"/>
      </rPr>
      <t>Hillary</t>
    </r>
    <r>
      <rPr>
        <sz val="14"/>
        <rFont val="Calibri"/>
        <family val="2"/>
      </rPr>
      <t xml:space="preserve"> (Tues) </t>
    </r>
  </si>
  <si>
    <t>G&amp;E HG- working sessions</t>
  </si>
  <si>
    <t xml:space="preserve">Week of 5/24 </t>
  </si>
  <si>
    <t>Hand Molds Approved by: (Ok to go to real Mold)</t>
  </si>
  <si>
    <t>April 20th</t>
  </si>
  <si>
    <t>No changes to mold after approval give to move to new mold</t>
  </si>
  <si>
    <t>week of Oct 18th</t>
  </si>
  <si>
    <t>G&amp;E HG- buy reviews</t>
  </si>
  <si>
    <t>Week of 5/31 (company closed on 5/31)</t>
  </si>
  <si>
    <t>(No changes after this point)</t>
  </si>
  <si>
    <t>week of Oct 25th</t>
  </si>
  <si>
    <t>G&amp;E HG - chase list due to design team</t>
  </si>
  <si>
    <t>First round of samples to ship by:</t>
  </si>
  <si>
    <t>July 13th</t>
  </si>
  <si>
    <t>G&amp;E HG- Chase briefs due from design to PD</t>
  </si>
  <si>
    <t>G&amp;E HG : Chase Samples due from vendors</t>
  </si>
  <si>
    <t>Spring 1</t>
  </si>
  <si>
    <t>Summer 1  (China only, pre CNY)</t>
  </si>
  <si>
    <t>G&amp;E HG- POHO and approvals due for 120 days M1</t>
  </si>
  <si>
    <t>11/5/2021 for India. 11/17/2021 for all COO</t>
  </si>
  <si>
    <t>G&amp;E HG- Orders in the system for 120 days M1 ( po hand back)</t>
  </si>
  <si>
    <t>11/16/2021 for India. 12/2/2021 for all COO</t>
  </si>
  <si>
    <t>G&amp;E HG- POHO and approvals due for 90 days M1</t>
  </si>
  <si>
    <t>11/19/2021 for China &amp; Vietnam. 12/12/2021 for all COO</t>
  </si>
  <si>
    <t>G&amp;E HG- Orders in the system for 90 days M1 (po hand back)</t>
  </si>
  <si>
    <t xml:space="preserve">12/2/2021 for China &amp; Vietnam. 12/22/2021 for all COO. </t>
  </si>
  <si>
    <t>G&amp;E HG- Ship date M1</t>
  </si>
  <si>
    <t>3/16/2022 for India. 4/1/2022 for all COO.</t>
  </si>
  <si>
    <t>G&amp;E HG- INDC dates M1</t>
  </si>
  <si>
    <t>G&amp;E HG- In-store dates M1</t>
  </si>
  <si>
    <t>Spring 2</t>
  </si>
  <si>
    <t xml:space="preserve">Summer 2 </t>
  </si>
  <si>
    <t>Fall 1</t>
  </si>
  <si>
    <t>G&amp;E HG- POHO and approvals due for 120 days M2</t>
  </si>
  <si>
    <t>G&amp;E HG- Orders in the system for 120 days M2</t>
  </si>
  <si>
    <t>G&amp;E HG- POHO and approvals due for 90 days M2</t>
  </si>
  <si>
    <t>1/5/2022 for China and Vietnam. 1/17/2022 for all COO</t>
  </si>
  <si>
    <t>G&amp;E HG- Orders in the system for 90 days M2</t>
  </si>
  <si>
    <t>1/17/2022 for China and Vietnam. 1/27/2022 for all COO</t>
  </si>
  <si>
    <t>G&amp;E HG- Ship date M2</t>
  </si>
  <si>
    <t>1/11/2022 for other COO. No China or Vietnam delivery</t>
  </si>
  <si>
    <t>4/11/2022 for India. 4/27/2022 for all COO</t>
  </si>
  <si>
    <t>G&amp;E HG- INDC dates M2</t>
  </si>
  <si>
    <t>G&amp;E HG- In-store dates M2</t>
  </si>
  <si>
    <t>Month 3</t>
  </si>
  <si>
    <t>Fall Trans</t>
  </si>
  <si>
    <t>Fall 2</t>
  </si>
  <si>
    <t>G&amp;E HG- POHO and approvals due for 120 days M3</t>
  </si>
  <si>
    <t xml:space="preserve">1/4/2022 for China &amp; India. 1/28/2022 for all COO. </t>
  </si>
  <si>
    <t>G&amp;E HG- Orders in the system for 120 days M3</t>
  </si>
  <si>
    <t xml:space="preserve">1/11/2022 for China &amp; India. 2/8/2022 for all COO. </t>
  </si>
  <si>
    <t>G&amp;E HG- POHO and approvals due for 90 days M3</t>
  </si>
  <si>
    <t>11/15/2021 for all COO. 10/15/2021 for China and Vietnam</t>
  </si>
  <si>
    <t>G&amp;E HG- Orders in the system for 90 days M3</t>
  </si>
  <si>
    <t>11/24/2021 for all COO. 10/25/2021 for China and Vietnam</t>
  </si>
  <si>
    <t>G&amp;E HG- Ship date M3</t>
  </si>
  <si>
    <t>5/23/2022 for India. 6/8/2022 for all COO</t>
  </si>
  <si>
    <t>G&amp;E HG- INDC dates M3</t>
  </si>
  <si>
    <t>G&amp;E HG- In-store dates M3</t>
  </si>
  <si>
    <t xml:space="preserve">creative marketing sample request due </t>
  </si>
  <si>
    <t>creative marketing sample request due to PD</t>
  </si>
  <si>
    <t>creative marketing vendor send dates</t>
  </si>
  <si>
    <t xml:space="preserve">creative marketing samples due </t>
  </si>
  <si>
    <t>Spring 2 2022 : Chase cadence by COO</t>
  </si>
  <si>
    <t xml:space="preserve">Only Spring 2 chase allowed. Spring 1 cannot be chased. </t>
  </si>
  <si>
    <t xml:space="preserve">Portugal : We can check production space, if not available, we will have to source with China. </t>
  </si>
  <si>
    <t>India : Other than Stalwarts, cannot chase with any other vendors. This is true for Spring 2 as well.</t>
  </si>
  <si>
    <t xml:space="preserve">Stalwarts : Existing shape and existing technique, can achieve Spring 2 chase. Fragrances will need to be ordered as part of 120 days LT. </t>
  </si>
  <si>
    <t xml:space="preserve">Aromabay : Can chase Spring 2 for shaped wax. </t>
  </si>
  <si>
    <t>Stationary : can chase with China for Spring 2. Cannot chase with India for Spring 1 or 2.</t>
  </si>
  <si>
    <t xml:space="preserve">6/16 FINAL </t>
  </si>
  <si>
    <t>HOLIDAY 2022</t>
  </si>
  <si>
    <t>Deadline for Direction</t>
    <phoneticPr fontId="9" type="noConversion"/>
  </si>
  <si>
    <t>7/22, 7/23, 26, 27</t>
  </si>
  <si>
    <t>week of Feb 7th</t>
  </si>
  <si>
    <t>7/28, 7/29, 7/30</t>
  </si>
  <si>
    <t>Early Holiday</t>
  </si>
  <si>
    <t>Holiday</t>
  </si>
  <si>
    <t>Dec Refresh</t>
  </si>
  <si>
    <t xml:space="preserve">Summer 2022 : </t>
  </si>
  <si>
    <t>Bamboo and acrylic : approvals due 9/1, due to increased raw material lead times</t>
  </si>
  <si>
    <t>1/12/2022 (ship after CNY)</t>
  </si>
  <si>
    <t>Tr</t>
  </si>
  <si>
    <t>G&amp;E Hardgoods 2021 Calendar : Trim</t>
  </si>
  <si>
    <t xml:space="preserve">Trim </t>
  </si>
  <si>
    <t>APR/MAY/JUNE</t>
  </si>
  <si>
    <t>Go back to Table of Contents</t>
  </si>
  <si>
    <t>Cell Formatting Legend</t>
  </si>
  <si>
    <t xml:space="preserve">Trim 2022 </t>
  </si>
  <si>
    <t>august 16th</t>
  </si>
  <si>
    <t>1st round of samples :  brief out date</t>
  </si>
  <si>
    <t>1st round of samples : vendor sample send dates</t>
  </si>
  <si>
    <t>1st round of samples :  set-up</t>
  </si>
  <si>
    <t>1st round of samples:  working session</t>
  </si>
  <si>
    <t>Briefs out date for finalization</t>
  </si>
  <si>
    <t>week of 12/6/2021</t>
  </si>
  <si>
    <t>G&amp;E HG- Orders in the system for 120 days M1</t>
  </si>
  <si>
    <t>G&amp;E HG- Orders in the system for 90 days M1</t>
  </si>
  <si>
    <t xml:space="preserve">stage of sampling </t>
  </si>
  <si>
    <t>phase development</t>
  </si>
  <si>
    <t xml:space="preserve">adoption rate goal </t>
  </si>
  <si>
    <t xml:space="preserve">1st round of samples </t>
  </si>
  <si>
    <t>70% of LP, excluding 21 letters of monogram</t>
  </si>
  <si>
    <t xml:space="preserve">2nd round of samples </t>
  </si>
  <si>
    <t>rest of the line plan, excludes 21 letters of monogram</t>
  </si>
  <si>
    <t>no chase after finalization , rest of monogram letters and amendments</t>
  </si>
  <si>
    <t>2/2-2/4</t>
  </si>
  <si>
    <t>12/7 - All China Briefs</t>
  </si>
  <si>
    <t>7/30-8/2</t>
  </si>
  <si>
    <t>Raw Materials Request</t>
  </si>
  <si>
    <t>Raw Material X Date</t>
  </si>
  <si>
    <t xml:space="preserve">Raw Materical Showback </t>
  </si>
  <si>
    <t>Key Date</t>
  </si>
  <si>
    <t>y</t>
  </si>
  <si>
    <t>8/5, 8/6, 8/9</t>
  </si>
  <si>
    <t xml:space="preserve">6/22 FINAL </t>
  </si>
  <si>
    <t xml:space="preserve">Meg Proto </t>
  </si>
  <si>
    <t xml:space="preserve">Finalization Exec Review:   Meg + Tricia </t>
  </si>
  <si>
    <t>Vendor Key Dates</t>
  </si>
  <si>
    <t>M2/Chase briefs due</t>
  </si>
  <si>
    <t xml:space="preserve">M2/Chase sample X </t>
  </si>
  <si>
    <t>6/21 FINAL</t>
  </si>
  <si>
    <t xml:space="preserve">Finalization Exec Preview -MH and  Tricia  (Thursday) </t>
  </si>
  <si>
    <t>week of 31st Jan 2021</t>
  </si>
  <si>
    <t>week of Feb 7th 2022</t>
  </si>
  <si>
    <t>G&amp;E HG - Investment review (Tricia)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</si>
</sst>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[$-F800]dddd\,\ mmmm\ dd\,\ yyyy"/>
  </numFmts>
  <fonts count="7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name val="Calibri"/>
      <family val="2"/>
    </font>
    <font>
      <b/>
      <u/>
      <sz val="20"/>
      <name val="Calibri"/>
      <family val="2"/>
    </font>
    <font>
      <sz val="18"/>
      <name val="Arial"/>
      <family val="2"/>
    </font>
    <font>
      <sz val="18"/>
      <name val="Calibri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14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1"/>
      <color rgb="FF201F1E"/>
      <name val="Calibri"/>
      <family val="2"/>
      <charset val="1"/>
    </font>
    <font>
      <b/>
      <sz val="9"/>
      <color rgb="FFFF0000"/>
      <name val="Calibri"/>
      <family val="2"/>
    </font>
    <font>
      <sz val="11"/>
      <color rgb="FF201F1E"/>
      <name val="Calibri"/>
      <family val="2"/>
    </font>
    <font>
      <sz val="11"/>
      <color rgb="FF000000"/>
      <name val="Calibri"/>
      <family val="2"/>
    </font>
    <font>
      <sz val="11"/>
      <color rgb="FF000000"/>
      <name val="Docs-Calibri"/>
      <charset val="1"/>
    </font>
    <font>
      <b/>
      <sz val="14"/>
      <color rgb="FFFF0000"/>
      <name val="Calibri"/>
      <family val="2"/>
      <scheme val="minor"/>
    </font>
    <font>
      <strike/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</font>
    <font>
      <sz val="14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trike/>
      <sz val="14"/>
      <name val="Calibri"/>
      <family val="2"/>
    </font>
    <font>
      <b/>
      <u/>
      <sz val="14"/>
      <name val="Calibri"/>
      <family val="2"/>
    </font>
    <font>
      <u/>
      <sz val="14"/>
      <name val="Calibri"/>
      <family val="2"/>
    </font>
    <font>
      <b/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AEAAA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10" fillId="0" borderId="0"/>
    <xf numFmtId="0" fontId="19" fillId="0" borderId="0" applyNumberFormat="0" applyFill="0" applyBorder="0" applyAlignment="0" applyProtection="0"/>
    <xf numFmtId="0" fontId="9" fillId="0" borderId="0"/>
    <xf numFmtId="0" fontId="9" fillId="0" borderId="0"/>
    <xf numFmtId="43" fontId="3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89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14" fontId="20" fillId="4" borderId="2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14" fontId="12" fillId="5" borderId="2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14" fontId="20" fillId="6" borderId="2" xfId="0" applyNumberFormat="1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14" fontId="12" fillId="6" borderId="2" xfId="0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14" fontId="20" fillId="7" borderId="2" xfId="0" applyNumberFormat="1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4" fontId="12" fillId="7" borderId="2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4" fontId="12" fillId="8" borderId="2" xfId="0" applyNumberFormat="1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14" fontId="12" fillId="8" borderId="20" xfId="0" applyNumberFormat="1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8" fillId="2" borderId="0" xfId="0" applyFont="1" applyFill="1"/>
    <xf numFmtId="14" fontId="18" fillId="2" borderId="0" xfId="0" applyNumberFormat="1" applyFont="1" applyFill="1"/>
    <xf numFmtId="14" fontId="22" fillId="2" borderId="0" xfId="0" applyNumberFormat="1" applyFont="1" applyFill="1"/>
    <xf numFmtId="14" fontId="23" fillId="2" borderId="0" xfId="0" applyNumberFormat="1" applyFont="1" applyFill="1"/>
    <xf numFmtId="0" fontId="24" fillId="2" borderId="0" xfId="0" applyFont="1" applyFill="1"/>
    <xf numFmtId="0" fontId="16" fillId="3" borderId="22" xfId="3" applyFont="1" applyFill="1" applyBorder="1" applyAlignment="1">
      <alignment horizontal="left"/>
    </xf>
    <xf numFmtId="0" fontId="16" fillId="3" borderId="14" xfId="3" applyFont="1" applyFill="1" applyBorder="1" applyAlignment="1">
      <alignment horizontal="center"/>
    </xf>
    <xf numFmtId="0" fontId="16" fillId="3" borderId="23" xfId="3" applyFont="1" applyFill="1" applyBorder="1"/>
    <xf numFmtId="164" fontId="16" fillId="3" borderId="24" xfId="3" applyNumberFormat="1" applyFont="1" applyFill="1" applyBorder="1" applyAlignment="1">
      <alignment horizontal="center"/>
    </xf>
    <xf numFmtId="164" fontId="25" fillId="3" borderId="25" xfId="3" applyNumberFormat="1" applyFont="1" applyFill="1" applyBorder="1" applyAlignment="1">
      <alignment horizontal="center"/>
    </xf>
    <xf numFmtId="0" fontId="16" fillId="3" borderId="26" xfId="3" applyFont="1" applyFill="1" applyBorder="1"/>
    <xf numFmtId="164" fontId="16" fillId="3" borderId="27" xfId="3" applyNumberFormat="1" applyFont="1" applyFill="1" applyBorder="1" applyAlignment="1">
      <alignment horizontal="center"/>
    </xf>
    <xf numFmtId="164" fontId="16" fillId="6" borderId="0" xfId="3" applyNumberFormat="1" applyFont="1" applyFill="1" applyAlignment="1">
      <alignment horizontal="center"/>
    </xf>
    <xf numFmtId="164" fontId="25" fillId="3" borderId="0" xfId="3" applyNumberFormat="1" applyFont="1" applyFill="1" applyAlignment="1">
      <alignment horizontal="center"/>
    </xf>
    <xf numFmtId="0" fontId="18" fillId="2" borderId="3" xfId="0" applyFont="1" applyFill="1" applyBorder="1"/>
    <xf numFmtId="0" fontId="18" fillId="3" borderId="22" xfId="3" applyFont="1" applyFill="1" applyBorder="1" applyAlignment="1">
      <alignment horizontal="left"/>
    </xf>
    <xf numFmtId="164" fontId="26" fillId="2" borderId="14" xfId="3" applyNumberFormat="1" applyFont="1" applyFill="1" applyBorder="1" applyAlignment="1">
      <alignment horizontal="center"/>
    </xf>
    <xf numFmtId="164" fontId="26" fillId="3" borderId="14" xfId="3" applyNumberFormat="1" applyFont="1" applyFill="1" applyBorder="1" applyAlignment="1">
      <alignment horizontal="center"/>
    </xf>
    <xf numFmtId="164" fontId="26" fillId="3" borderId="13" xfId="3" applyNumberFormat="1" applyFont="1" applyFill="1" applyBorder="1" applyAlignment="1">
      <alignment horizontal="center"/>
    </xf>
    <xf numFmtId="164" fontId="26" fillId="0" borderId="14" xfId="3" applyNumberFormat="1" applyFont="1" applyBorder="1" applyAlignment="1">
      <alignment horizontal="center"/>
    </xf>
    <xf numFmtId="0" fontId="27" fillId="2" borderId="4" xfId="2" applyFont="1" applyFill="1" applyBorder="1"/>
    <xf numFmtId="0" fontId="18" fillId="3" borderId="28" xfId="3" applyFont="1" applyFill="1" applyBorder="1" applyAlignment="1">
      <alignment horizontal="left"/>
    </xf>
    <xf numFmtId="164" fontId="26" fillId="2" borderId="8" xfId="3" applyNumberFormat="1" applyFont="1" applyFill="1" applyBorder="1" applyAlignment="1">
      <alignment horizontal="center"/>
    </xf>
    <xf numFmtId="164" fontId="26" fillId="3" borderId="8" xfId="3" applyNumberFormat="1" applyFont="1" applyFill="1" applyBorder="1" applyAlignment="1">
      <alignment horizontal="center"/>
    </xf>
    <xf numFmtId="164" fontId="26" fillId="3" borderId="10" xfId="3" applyNumberFormat="1" applyFont="1" applyFill="1" applyBorder="1" applyAlignment="1">
      <alignment horizontal="center"/>
    </xf>
    <xf numFmtId="164" fontId="26" fillId="0" borderId="8" xfId="3" applyNumberFormat="1" applyFont="1" applyBorder="1" applyAlignment="1">
      <alignment horizontal="center"/>
    </xf>
    <xf numFmtId="164" fontId="26" fillId="2" borderId="8" xfId="3" applyNumberFormat="1" applyFont="1" applyFill="1" applyBorder="1" applyAlignment="1">
      <alignment horizontal="center" wrapText="1"/>
    </xf>
    <xf numFmtId="164" fontId="26" fillId="3" borderId="8" xfId="3" applyNumberFormat="1" applyFont="1" applyFill="1" applyBorder="1" applyAlignment="1">
      <alignment horizontal="center" wrapText="1"/>
    </xf>
    <xf numFmtId="164" fontId="26" fillId="3" borderId="10" xfId="3" applyNumberFormat="1" applyFont="1" applyFill="1" applyBorder="1" applyAlignment="1">
      <alignment horizontal="center" wrapText="1"/>
    </xf>
    <xf numFmtId="164" fontId="26" fillId="0" borderId="8" xfId="3" applyNumberFormat="1" applyFont="1" applyBorder="1" applyAlignment="1">
      <alignment horizontal="center" wrapText="1"/>
    </xf>
    <xf numFmtId="0" fontId="28" fillId="2" borderId="4" xfId="0" applyFont="1" applyFill="1" applyBorder="1"/>
    <xf numFmtId="0" fontId="18" fillId="3" borderId="23" xfId="3" applyFont="1" applyFill="1" applyBorder="1" applyAlignment="1">
      <alignment horizontal="left"/>
    </xf>
    <xf numFmtId="164" fontId="26" fillId="2" borderId="25" xfId="3" applyNumberFormat="1" applyFont="1" applyFill="1" applyBorder="1" applyAlignment="1">
      <alignment horizontal="center" wrapText="1"/>
    </xf>
    <xf numFmtId="164" fontId="26" fillId="3" borderId="25" xfId="3" applyNumberFormat="1" applyFont="1" applyFill="1" applyBorder="1" applyAlignment="1">
      <alignment horizontal="center" wrapText="1"/>
    </xf>
    <xf numFmtId="164" fontId="26" fillId="3" borderId="24" xfId="3" applyNumberFormat="1" applyFont="1" applyFill="1" applyBorder="1" applyAlignment="1">
      <alignment horizontal="center" wrapText="1"/>
    </xf>
    <xf numFmtId="164" fontId="26" fillId="0" borderId="25" xfId="3" applyNumberFormat="1" applyFont="1" applyBorder="1" applyAlignment="1">
      <alignment horizontal="center" wrapText="1"/>
    </xf>
    <xf numFmtId="0" fontId="18" fillId="9" borderId="29" xfId="0" applyFont="1" applyFill="1" applyBorder="1"/>
    <xf numFmtId="0" fontId="22" fillId="9" borderId="8" xfId="0" applyFont="1" applyFill="1" applyBorder="1" applyAlignment="1">
      <alignment horizontal="center" vertical="center"/>
    </xf>
    <xf numFmtId="14" fontId="22" fillId="9" borderId="8" xfId="0" applyNumberFormat="1" applyFont="1" applyFill="1" applyBorder="1" applyAlignment="1">
      <alignment horizontal="center" vertical="center" wrapText="1"/>
    </xf>
    <xf numFmtId="14" fontId="23" fillId="9" borderId="8" xfId="0" applyNumberFormat="1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vertical="center"/>
    </xf>
    <xf numFmtId="0" fontId="18" fillId="0" borderId="0" xfId="0" applyFont="1"/>
    <xf numFmtId="0" fontId="18" fillId="5" borderId="8" xfId="0" applyFont="1" applyFill="1" applyBorder="1"/>
    <xf numFmtId="0" fontId="18" fillId="5" borderId="8" xfId="0" applyFont="1" applyFill="1" applyBorder="1" applyAlignment="1">
      <alignment horizontal="left"/>
    </xf>
    <xf numFmtId="14" fontId="18" fillId="5" borderId="8" xfId="0" applyNumberFormat="1" applyFont="1" applyFill="1" applyBorder="1" applyAlignment="1">
      <alignment horizontal="center"/>
    </xf>
    <xf numFmtId="14" fontId="29" fillId="5" borderId="8" xfId="0" applyNumberFormat="1" applyFont="1" applyFill="1" applyBorder="1" applyAlignment="1">
      <alignment horizontal="center"/>
    </xf>
    <xf numFmtId="14" fontId="23" fillId="5" borderId="8" xfId="0" applyNumberFormat="1" applyFont="1" applyFill="1" applyBorder="1" applyAlignment="1">
      <alignment horizontal="center"/>
    </xf>
    <xf numFmtId="14" fontId="22" fillId="5" borderId="8" xfId="0" applyNumberFormat="1" applyFont="1" applyFill="1" applyBorder="1" applyAlignment="1">
      <alignment horizontal="center"/>
    </xf>
    <xf numFmtId="0" fontId="18" fillId="10" borderId="8" xfId="0" applyFont="1" applyFill="1" applyBorder="1"/>
    <xf numFmtId="0" fontId="18" fillId="10" borderId="8" xfId="0" applyFont="1" applyFill="1" applyBorder="1" applyAlignment="1">
      <alignment horizontal="left"/>
    </xf>
    <xf numFmtId="14" fontId="18" fillId="10" borderId="8" xfId="0" applyNumberFormat="1" applyFont="1" applyFill="1" applyBorder="1" applyAlignment="1">
      <alignment horizontal="center"/>
    </xf>
    <xf numFmtId="14" fontId="23" fillId="10" borderId="8" xfId="0" applyNumberFormat="1" applyFont="1" applyFill="1" applyBorder="1" applyAlignment="1">
      <alignment horizontal="center"/>
    </xf>
    <xf numFmtId="0" fontId="18" fillId="10" borderId="0" xfId="0" applyFont="1" applyFill="1"/>
    <xf numFmtId="14" fontId="12" fillId="10" borderId="8" xfId="0" applyNumberFormat="1" applyFont="1" applyFill="1" applyBorder="1" applyAlignment="1">
      <alignment horizontal="center"/>
    </xf>
    <xf numFmtId="0" fontId="18" fillId="9" borderId="0" xfId="0" applyFont="1" applyFill="1"/>
    <xf numFmtId="0" fontId="18" fillId="9" borderId="8" xfId="0" applyFont="1" applyFill="1" applyBorder="1"/>
    <xf numFmtId="0" fontId="18" fillId="9" borderId="8" xfId="0" applyFont="1" applyFill="1" applyBorder="1" applyAlignment="1">
      <alignment horizontal="left"/>
    </xf>
    <xf numFmtId="14" fontId="18" fillId="9" borderId="8" xfId="0" applyNumberFormat="1" applyFont="1" applyFill="1" applyBorder="1" applyAlignment="1">
      <alignment horizontal="center"/>
    </xf>
    <xf numFmtId="14" fontId="12" fillId="9" borderId="8" xfId="0" applyNumberFormat="1" applyFont="1" applyFill="1" applyBorder="1" applyAlignment="1">
      <alignment horizontal="center"/>
    </xf>
    <xf numFmtId="14" fontId="23" fillId="9" borderId="8" xfId="0" applyNumberFormat="1" applyFont="1" applyFill="1" applyBorder="1" applyAlignment="1">
      <alignment horizontal="center"/>
    </xf>
    <xf numFmtId="0" fontId="18" fillId="9" borderId="8" xfId="0" applyFont="1" applyFill="1" applyBorder="1" applyAlignment="1">
      <alignment horizontal="left" vertical="top"/>
    </xf>
    <xf numFmtId="14" fontId="31" fillId="9" borderId="8" xfId="4" applyNumberFormat="1" applyFont="1" applyFill="1" applyBorder="1" applyAlignment="1">
      <alignment horizontal="center"/>
    </xf>
    <xf numFmtId="0" fontId="18" fillId="11" borderId="8" xfId="0" applyFont="1" applyFill="1" applyBorder="1"/>
    <xf numFmtId="0" fontId="18" fillId="11" borderId="8" xfId="0" applyFont="1" applyFill="1" applyBorder="1" applyAlignment="1">
      <alignment horizontal="left" vertical="top"/>
    </xf>
    <xf numFmtId="14" fontId="18" fillId="11" borderId="8" xfId="0" applyNumberFormat="1" applyFont="1" applyFill="1" applyBorder="1" applyAlignment="1">
      <alignment horizontal="center"/>
    </xf>
    <xf numFmtId="14" fontId="12" fillId="11" borderId="8" xfId="0" applyNumberFormat="1" applyFont="1" applyFill="1" applyBorder="1" applyAlignment="1">
      <alignment horizontal="center"/>
    </xf>
    <xf numFmtId="14" fontId="31" fillId="11" borderId="8" xfId="4" applyNumberFormat="1" applyFont="1" applyFill="1" applyBorder="1" applyAlignment="1">
      <alignment horizontal="center"/>
    </xf>
    <xf numFmtId="14" fontId="23" fillId="11" borderId="8" xfId="4" applyNumberFormat="1" applyFont="1" applyFill="1" applyBorder="1" applyAlignment="1">
      <alignment horizontal="center"/>
    </xf>
    <xf numFmtId="16" fontId="18" fillId="2" borderId="0" xfId="0" applyNumberFormat="1" applyFont="1" applyFill="1"/>
    <xf numFmtId="14" fontId="23" fillId="11" borderId="8" xfId="0" applyNumberFormat="1" applyFont="1" applyFill="1" applyBorder="1" applyAlignment="1">
      <alignment horizontal="center"/>
    </xf>
    <xf numFmtId="0" fontId="18" fillId="2" borderId="9" xfId="0" applyFont="1" applyFill="1" applyBorder="1"/>
    <xf numFmtId="0" fontId="18" fillId="2" borderId="10" xfId="0" applyFont="1" applyFill="1" applyBorder="1"/>
    <xf numFmtId="0" fontId="18" fillId="2" borderId="8" xfId="0" applyFont="1" applyFill="1" applyBorder="1"/>
    <xf numFmtId="14" fontId="18" fillId="11" borderId="25" xfId="0" applyNumberFormat="1" applyFont="1" applyFill="1" applyBorder="1" applyAlignment="1">
      <alignment horizontal="center"/>
    </xf>
    <xf numFmtId="14" fontId="23" fillId="11" borderId="25" xfId="0" applyNumberFormat="1" applyFont="1" applyFill="1" applyBorder="1" applyAlignment="1">
      <alignment horizontal="center"/>
    </xf>
    <xf numFmtId="0" fontId="18" fillId="6" borderId="8" xfId="0" applyFont="1" applyFill="1" applyBorder="1"/>
    <xf numFmtId="0" fontId="31" fillId="6" borderId="8" xfId="4" applyFont="1" applyFill="1" applyBorder="1"/>
    <xf numFmtId="14" fontId="18" fillId="6" borderId="25" xfId="0" applyNumberFormat="1" applyFont="1" applyFill="1" applyBorder="1" applyAlignment="1">
      <alignment horizontal="center"/>
    </xf>
    <xf numFmtId="14" fontId="32" fillId="6" borderId="25" xfId="4" applyNumberFormat="1" applyFont="1" applyFill="1" applyBorder="1" applyAlignment="1">
      <alignment horizontal="center"/>
    </xf>
    <xf numFmtId="14" fontId="23" fillId="6" borderId="25" xfId="0" applyNumberFormat="1" applyFont="1" applyFill="1" applyBorder="1" applyAlignment="1">
      <alignment horizontal="center"/>
    </xf>
    <xf numFmtId="0" fontId="18" fillId="2" borderId="31" xfId="0" applyFont="1" applyFill="1" applyBorder="1"/>
    <xf numFmtId="0" fontId="22" fillId="6" borderId="8" xfId="0" applyFont="1" applyFill="1" applyBorder="1" applyAlignment="1">
      <alignment horizontal="left" vertical="top"/>
    </xf>
    <xf numFmtId="14" fontId="22" fillId="6" borderId="14" xfId="0" applyNumberFormat="1" applyFont="1" applyFill="1" applyBorder="1" applyAlignment="1">
      <alignment horizontal="center"/>
    </xf>
    <xf numFmtId="14" fontId="32" fillId="6" borderId="14" xfId="4" applyNumberFormat="1" applyFont="1" applyFill="1" applyBorder="1" applyAlignment="1">
      <alignment horizontal="center"/>
    </xf>
    <xf numFmtId="14" fontId="23" fillId="6" borderId="8" xfId="0" applyNumberFormat="1" applyFont="1" applyFill="1" applyBorder="1" applyAlignment="1">
      <alignment horizontal="center"/>
    </xf>
    <xf numFmtId="0" fontId="18" fillId="2" borderId="32" xfId="0" applyFont="1" applyFill="1" applyBorder="1"/>
    <xf numFmtId="14" fontId="22" fillId="6" borderId="8" xfId="0" applyNumberFormat="1" applyFont="1" applyFill="1" applyBorder="1" applyAlignment="1">
      <alignment horizontal="center"/>
    </xf>
    <xf numFmtId="14" fontId="32" fillId="6" borderId="8" xfId="4" applyNumberFormat="1" applyFont="1" applyFill="1" applyBorder="1" applyAlignment="1">
      <alignment horizontal="center"/>
    </xf>
    <xf numFmtId="14" fontId="22" fillId="6" borderId="19" xfId="0" applyNumberFormat="1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center"/>
    </xf>
    <xf numFmtId="0" fontId="18" fillId="6" borderId="8" xfId="0" applyFont="1" applyFill="1" applyBorder="1" applyAlignment="1">
      <alignment horizontal="left" vertical="top"/>
    </xf>
    <xf numFmtId="14" fontId="18" fillId="6" borderId="21" xfId="0" applyNumberFormat="1" applyFont="1" applyFill="1" applyBorder="1" applyAlignment="1">
      <alignment horizontal="center"/>
    </xf>
    <xf numFmtId="14" fontId="23" fillId="6" borderId="21" xfId="0" applyNumberFormat="1" applyFont="1" applyFill="1" applyBorder="1" applyAlignment="1">
      <alignment horizontal="center"/>
    </xf>
    <xf numFmtId="14" fontId="18" fillId="6" borderId="8" xfId="0" applyNumberFormat="1" applyFont="1" applyFill="1" applyBorder="1" applyAlignment="1">
      <alignment horizontal="center"/>
    </xf>
    <xf numFmtId="14" fontId="23" fillId="6" borderId="13" xfId="0" applyNumberFormat="1" applyFont="1" applyFill="1" applyBorder="1" applyAlignment="1">
      <alignment horizontal="center"/>
    </xf>
    <xf numFmtId="14" fontId="23" fillId="6" borderId="18" xfId="0" applyNumberFormat="1" applyFont="1" applyFill="1" applyBorder="1" applyAlignment="1">
      <alignment horizontal="center"/>
    </xf>
    <xf numFmtId="14" fontId="18" fillId="12" borderId="8" xfId="0" applyNumberFormat="1" applyFont="1" applyFill="1" applyBorder="1"/>
    <xf numFmtId="0" fontId="31" fillId="12" borderId="8" xfId="4" applyFont="1" applyFill="1" applyBorder="1"/>
    <xf numFmtId="14" fontId="22" fillId="12" borderId="21" xfId="0" applyNumberFormat="1" applyFont="1" applyFill="1" applyBorder="1" applyAlignment="1">
      <alignment horizontal="center"/>
    </xf>
    <xf numFmtId="14" fontId="23" fillId="12" borderId="33" xfId="0" applyNumberFormat="1" applyFont="1" applyFill="1" applyBorder="1" applyAlignment="1">
      <alignment horizontal="center"/>
    </xf>
    <xf numFmtId="14" fontId="22" fillId="12" borderId="8" xfId="0" applyNumberFormat="1" applyFont="1" applyFill="1" applyBorder="1" applyAlignment="1">
      <alignment horizontal="center"/>
    </xf>
    <xf numFmtId="14" fontId="32" fillId="12" borderId="8" xfId="4" applyNumberFormat="1" applyFont="1" applyFill="1" applyBorder="1" applyAlignment="1">
      <alignment horizontal="center"/>
    </xf>
    <xf numFmtId="14" fontId="23" fillId="12" borderId="8" xfId="0" applyNumberFormat="1" applyFont="1" applyFill="1" applyBorder="1" applyAlignment="1">
      <alignment horizontal="center"/>
    </xf>
    <xf numFmtId="14" fontId="22" fillId="12" borderId="25" xfId="0" applyNumberFormat="1" applyFont="1" applyFill="1" applyBorder="1" applyAlignment="1">
      <alignment horizontal="center"/>
    </xf>
    <xf numFmtId="14" fontId="32" fillId="12" borderId="25" xfId="4" applyNumberFormat="1" applyFont="1" applyFill="1" applyBorder="1" applyAlignment="1">
      <alignment horizontal="center"/>
    </xf>
    <xf numFmtId="14" fontId="23" fillId="12" borderId="25" xfId="0" applyNumberFormat="1" applyFont="1" applyFill="1" applyBorder="1" applyAlignment="1">
      <alignment horizontal="center"/>
    </xf>
    <xf numFmtId="14" fontId="22" fillId="12" borderId="14" xfId="0" applyNumberFormat="1" applyFont="1" applyFill="1" applyBorder="1" applyAlignment="1">
      <alignment horizontal="center"/>
    </xf>
    <xf numFmtId="14" fontId="32" fillId="12" borderId="14" xfId="4" applyNumberFormat="1" applyFont="1" applyFill="1" applyBorder="1" applyAlignment="1">
      <alignment horizontal="center"/>
    </xf>
    <xf numFmtId="14" fontId="23" fillId="12" borderId="14" xfId="0" applyNumberFormat="1" applyFont="1" applyFill="1" applyBorder="1" applyAlignment="1">
      <alignment horizontal="center"/>
    </xf>
    <xf numFmtId="14" fontId="22" fillId="12" borderId="19" xfId="0" applyNumberFormat="1" applyFont="1" applyFill="1" applyBorder="1" applyAlignment="1">
      <alignment horizontal="center"/>
    </xf>
    <xf numFmtId="14" fontId="32" fillId="12" borderId="19" xfId="4" applyNumberFormat="1" applyFont="1" applyFill="1" applyBorder="1" applyAlignment="1">
      <alignment horizontal="center"/>
    </xf>
    <xf numFmtId="14" fontId="23" fillId="12" borderId="19" xfId="0" applyNumberFormat="1" applyFont="1" applyFill="1" applyBorder="1" applyAlignment="1">
      <alignment horizontal="center"/>
    </xf>
    <xf numFmtId="14" fontId="32" fillId="12" borderId="21" xfId="4" applyNumberFormat="1" applyFont="1" applyFill="1" applyBorder="1" applyAlignment="1">
      <alignment horizontal="center"/>
    </xf>
    <xf numFmtId="14" fontId="23" fillId="12" borderId="21" xfId="0" applyNumberFormat="1" applyFont="1" applyFill="1" applyBorder="1" applyAlignment="1">
      <alignment horizontal="center"/>
    </xf>
    <xf numFmtId="14" fontId="18" fillId="5" borderId="29" xfId="0" applyNumberFormat="1" applyFont="1" applyFill="1" applyBorder="1"/>
    <xf numFmtId="14" fontId="18" fillId="12" borderId="8" xfId="0" applyNumberFormat="1" applyFont="1" applyFill="1" applyBorder="1" applyAlignment="1">
      <alignment horizontal="left" vertical="top"/>
    </xf>
    <xf numFmtId="14" fontId="18" fillId="5" borderId="0" xfId="0" applyNumberFormat="1" applyFont="1" applyFill="1"/>
    <xf numFmtId="14" fontId="18" fillId="5" borderId="30" xfId="0" applyNumberFormat="1" applyFont="1" applyFill="1" applyBorder="1"/>
    <xf numFmtId="14" fontId="22" fillId="5" borderId="29" xfId="0" applyNumberFormat="1" applyFont="1" applyFill="1" applyBorder="1"/>
    <xf numFmtId="14" fontId="22" fillId="12" borderId="8" xfId="0" applyNumberFormat="1" applyFont="1" applyFill="1" applyBorder="1"/>
    <xf numFmtId="14" fontId="22" fillId="12" borderId="8" xfId="0" applyNumberFormat="1" applyFont="1" applyFill="1" applyBorder="1" applyAlignment="1">
      <alignment horizontal="left" vertical="top"/>
    </xf>
    <xf numFmtId="14" fontId="22" fillId="5" borderId="0" xfId="0" applyNumberFormat="1" applyFont="1" applyFill="1"/>
    <xf numFmtId="14" fontId="22" fillId="5" borderId="30" xfId="0" applyNumberFormat="1" applyFont="1" applyFill="1" applyBorder="1"/>
    <xf numFmtId="14" fontId="18" fillId="2" borderId="29" xfId="0" applyNumberFormat="1" applyFont="1" applyFill="1" applyBorder="1"/>
    <xf numFmtId="14" fontId="18" fillId="2" borderId="30" xfId="0" applyNumberFormat="1" applyFont="1" applyFill="1" applyBorder="1"/>
    <xf numFmtId="14" fontId="22" fillId="2" borderId="29" xfId="0" applyNumberFormat="1" applyFont="1" applyFill="1" applyBorder="1"/>
    <xf numFmtId="14" fontId="22" fillId="2" borderId="30" xfId="0" applyNumberFormat="1" applyFont="1" applyFill="1" applyBorder="1"/>
    <xf numFmtId="0" fontId="18" fillId="2" borderId="0" xfId="0" applyFont="1" applyFill="1" applyAlignment="1">
      <alignment horizontal="left"/>
    </xf>
    <xf numFmtId="14" fontId="26" fillId="2" borderId="0" xfId="0" applyNumberFormat="1" applyFont="1" applyFill="1"/>
    <xf numFmtId="0" fontId="18" fillId="0" borderId="8" xfId="0" applyFont="1" applyBorder="1"/>
    <xf numFmtId="0" fontId="18" fillId="0" borderId="8" xfId="0" applyFont="1" applyBorder="1" applyAlignment="1">
      <alignment horizontal="left"/>
    </xf>
    <xf numFmtId="14" fontId="18" fillId="0" borderId="8" xfId="0" applyNumberFormat="1" applyFont="1" applyBorder="1" applyAlignment="1">
      <alignment horizontal="center"/>
    </xf>
    <xf numFmtId="14" fontId="23" fillId="0" borderId="8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 vertical="top"/>
    </xf>
    <xf numFmtId="14" fontId="18" fillId="0" borderId="25" xfId="0" applyNumberFormat="1" applyFont="1" applyBorder="1" applyAlignment="1">
      <alignment horizontal="center"/>
    </xf>
    <xf numFmtId="14" fontId="23" fillId="0" borderId="25" xfId="0" applyNumberFormat="1" applyFont="1" applyBorder="1" applyAlignment="1">
      <alignment horizontal="center"/>
    </xf>
    <xf numFmtId="0" fontId="8" fillId="0" borderId="0" xfId="4" applyFont="1"/>
    <xf numFmtId="0" fontId="35" fillId="0" borderId="0" xfId="4" applyFont="1" applyAlignment="1">
      <alignment horizontal="center"/>
    </xf>
    <xf numFmtId="0" fontId="35" fillId="0" borderId="0" xfId="4" applyFont="1"/>
    <xf numFmtId="0" fontId="36" fillId="5" borderId="8" xfId="4" applyFont="1" applyFill="1" applyBorder="1" applyAlignment="1">
      <alignment horizontal="center" vertical="center"/>
    </xf>
    <xf numFmtId="0" fontId="35" fillId="0" borderId="8" xfId="4" applyFont="1" applyBorder="1"/>
    <xf numFmtId="14" fontId="35" fillId="8" borderId="8" xfId="4" applyNumberFormat="1" applyFont="1" applyFill="1" applyBorder="1" applyAlignment="1">
      <alignment horizontal="center"/>
    </xf>
    <xf numFmtId="16" fontId="35" fillId="0" borderId="8" xfId="4" applyNumberFormat="1" applyFont="1" applyBorder="1" applyAlignment="1">
      <alignment horizontal="center" wrapText="1"/>
    </xf>
    <xf numFmtId="0" fontId="36" fillId="11" borderId="8" xfId="4" applyFont="1" applyFill="1" applyBorder="1"/>
    <xf numFmtId="0" fontId="35" fillId="11" borderId="8" xfId="4" applyFont="1" applyFill="1" applyBorder="1" applyAlignment="1">
      <alignment horizontal="center"/>
    </xf>
    <xf numFmtId="14" fontId="35" fillId="0" borderId="8" xfId="4" applyNumberFormat="1" applyFont="1" applyBorder="1" applyAlignment="1">
      <alignment horizontal="center" wrapText="1"/>
    </xf>
    <xf numFmtId="14" fontId="35" fillId="0" borderId="8" xfId="4" applyNumberFormat="1" applyFont="1" applyBorder="1" applyAlignment="1">
      <alignment horizontal="center"/>
    </xf>
    <xf numFmtId="0" fontId="36" fillId="11" borderId="8" xfId="4" applyFont="1" applyFill="1" applyBorder="1" applyAlignment="1">
      <alignment horizontal="center"/>
    </xf>
    <xf numFmtId="14" fontId="35" fillId="8" borderId="8" xfId="4" applyNumberFormat="1" applyFont="1" applyFill="1" applyBorder="1" applyAlignment="1">
      <alignment horizontal="center" wrapText="1"/>
    </xf>
    <xf numFmtId="0" fontId="36" fillId="5" borderId="8" xfId="4" applyFont="1" applyFill="1" applyBorder="1"/>
    <xf numFmtId="0" fontId="36" fillId="5" borderId="8" xfId="4" applyFont="1" applyFill="1" applyBorder="1" applyAlignment="1">
      <alignment horizontal="center"/>
    </xf>
    <xf numFmtId="14" fontId="35" fillId="13" borderId="8" xfId="4" applyNumberFormat="1" applyFont="1" applyFill="1" applyBorder="1" applyAlignment="1">
      <alignment horizontal="center"/>
    </xf>
    <xf numFmtId="43" fontId="23" fillId="0" borderId="8" xfId="5" applyFont="1" applyBorder="1" applyAlignment="1">
      <alignment horizontal="center"/>
    </xf>
    <xf numFmtId="43" fontId="12" fillId="0" borderId="8" xfId="5" applyFont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40" fillId="2" borderId="8" xfId="0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14" fontId="12" fillId="2" borderId="21" xfId="0" applyNumberFormat="1" applyFont="1" applyFill="1" applyBorder="1" applyAlignment="1">
      <alignment horizontal="center" vertical="center"/>
    </xf>
    <xf numFmtId="14" fontId="12" fillId="2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14" fontId="18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6" fillId="0" borderId="0" xfId="4" applyFont="1"/>
    <xf numFmtId="14" fontId="23" fillId="13" borderId="8" xfId="0" applyNumberFormat="1" applyFont="1" applyFill="1" applyBorder="1" applyAlignment="1">
      <alignment horizontal="center"/>
    </xf>
    <xf numFmtId="14" fontId="22" fillId="13" borderId="0" xfId="0" applyNumberFormat="1" applyFont="1" applyFill="1"/>
    <xf numFmtId="43" fontId="18" fillId="9" borderId="8" xfId="5" applyFont="1" applyFill="1" applyBorder="1" applyAlignment="1">
      <alignment horizontal="center"/>
    </xf>
    <xf numFmtId="0" fontId="42" fillId="0" borderId="0" xfId="0" applyFont="1" applyFill="1" applyBorder="1" applyAlignment="1">
      <alignment wrapText="1"/>
    </xf>
    <xf numFmtId="0" fontId="43" fillId="14" borderId="8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  <xf numFmtId="0" fontId="43" fillId="16" borderId="21" xfId="0" applyFont="1" applyFill="1" applyBorder="1" applyAlignment="1">
      <alignment wrapText="1"/>
    </xf>
    <xf numFmtId="0" fontId="43" fillId="14" borderId="21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2" fillId="15" borderId="33" xfId="0" applyFont="1" applyFill="1" applyBorder="1" applyAlignment="1">
      <alignment horizontal="center" wrapText="1"/>
    </xf>
    <xf numFmtId="0" fontId="42" fillId="16" borderId="33" xfId="0" applyFont="1" applyFill="1" applyBorder="1" applyAlignment="1">
      <alignment horizontal="center" wrapText="1"/>
    </xf>
    <xf numFmtId="0" fontId="43" fillId="16" borderId="33" xfId="0" applyFont="1" applyFill="1" applyBorder="1" applyAlignment="1">
      <alignment horizontal="center" wrapText="1"/>
    </xf>
    <xf numFmtId="0" fontId="42" fillId="17" borderId="33" xfId="0" applyFont="1" applyFill="1" applyBorder="1" applyAlignment="1">
      <alignment horizontal="center" wrapText="1"/>
    </xf>
    <xf numFmtId="14" fontId="42" fillId="17" borderId="33" xfId="0" applyNumberFormat="1" applyFont="1" applyFill="1" applyBorder="1" applyAlignment="1">
      <alignment horizontal="center" wrapText="1"/>
    </xf>
    <xf numFmtId="0" fontId="43" fillId="14" borderId="33" xfId="0" applyFont="1" applyFill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42" fillId="0" borderId="8" xfId="0" applyFont="1" applyFill="1" applyBorder="1" applyAlignment="1">
      <alignment wrapText="1"/>
    </xf>
    <xf numFmtId="14" fontId="42" fillId="17" borderId="10" xfId="0" applyNumberFormat="1" applyFont="1" applyFill="1" applyBorder="1" applyAlignment="1">
      <alignment horizontal="center" wrapText="1"/>
    </xf>
    <xf numFmtId="0" fontId="42" fillId="17" borderId="10" xfId="0" applyFont="1" applyFill="1" applyBorder="1" applyAlignment="1">
      <alignment horizontal="center" wrapText="1"/>
    </xf>
    <xf numFmtId="0" fontId="42" fillId="0" borderId="33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4" fontId="42" fillId="15" borderId="33" xfId="0" applyNumberFormat="1" applyFont="1" applyFill="1" applyBorder="1" applyAlignment="1">
      <alignment horizontal="center" wrapText="1"/>
    </xf>
    <xf numFmtId="14" fontId="44" fillId="15" borderId="33" xfId="0" applyNumberFormat="1" applyFont="1" applyFill="1" applyBorder="1" applyAlignment="1">
      <alignment horizontal="center" wrapText="1"/>
    </xf>
    <xf numFmtId="0" fontId="45" fillId="2" borderId="0" xfId="0" applyFont="1" applyFill="1"/>
    <xf numFmtId="0" fontId="44" fillId="0" borderId="33" xfId="0" applyFont="1" applyFill="1" applyBorder="1" applyAlignment="1">
      <alignment horizontal="center" wrapText="1"/>
    </xf>
    <xf numFmtId="0" fontId="46" fillId="18" borderId="29" xfId="0" applyFont="1" applyFill="1" applyBorder="1" applyAlignment="1">
      <alignment vertical="center"/>
    </xf>
    <xf numFmtId="0" fontId="46" fillId="18" borderId="38" xfId="0" applyFont="1" applyFill="1" applyBorder="1" applyAlignment="1">
      <alignment horizontal="center" vertical="center"/>
    </xf>
    <xf numFmtId="0" fontId="46" fillId="18" borderId="39" xfId="0" applyFont="1" applyFill="1" applyBorder="1" applyAlignment="1">
      <alignment horizontal="center"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vertical="center"/>
    </xf>
    <xf numFmtId="14" fontId="46" fillId="0" borderId="41" xfId="0" applyNumberFormat="1" applyFont="1" applyBorder="1" applyAlignment="1">
      <alignment horizontal="center" vertical="center"/>
    </xf>
    <xf numFmtId="0" fontId="44" fillId="17" borderId="33" xfId="0" applyFont="1" applyFill="1" applyBorder="1" applyAlignment="1">
      <alignment horizontal="center" wrapText="1"/>
    </xf>
    <xf numFmtId="14" fontId="44" fillId="19" borderId="33" xfId="0" applyNumberFormat="1" applyFont="1" applyFill="1" applyBorder="1" applyAlignment="1">
      <alignment horizontal="center" wrapText="1"/>
    </xf>
    <xf numFmtId="0" fontId="48" fillId="20" borderId="42" xfId="0" applyFont="1" applyFill="1" applyBorder="1" applyAlignment="1">
      <alignment horizontal="center" wrapText="1"/>
    </xf>
    <xf numFmtId="0" fontId="42" fillId="0" borderId="43" xfId="0" applyFont="1" applyFill="1" applyBorder="1" applyAlignment="1">
      <alignment wrapText="1"/>
    </xf>
    <xf numFmtId="0" fontId="42" fillId="17" borderId="27" xfId="0" applyFont="1" applyFill="1" applyBorder="1" applyAlignment="1">
      <alignment horizontal="center" wrapText="1"/>
    </xf>
    <xf numFmtId="14" fontId="42" fillId="17" borderId="27" xfId="0" applyNumberFormat="1" applyFont="1" applyFill="1" applyBorder="1" applyAlignment="1">
      <alignment horizontal="center" wrapText="1"/>
    </xf>
    <xf numFmtId="16" fontId="49" fillId="20" borderId="42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wrapText="1"/>
    </xf>
    <xf numFmtId="0" fontId="52" fillId="23" borderId="48" xfId="0" applyFont="1" applyFill="1" applyBorder="1" applyAlignment="1">
      <alignment wrapText="1" readingOrder="1"/>
    </xf>
    <xf numFmtId="0" fontId="52" fillId="22" borderId="47" xfId="0" applyFont="1" applyFill="1" applyBorder="1" applyAlignment="1">
      <alignment wrapText="1" readingOrder="1"/>
    </xf>
    <xf numFmtId="0" fontId="52" fillId="22" borderId="48" xfId="0" applyFont="1" applyFill="1" applyBorder="1" applyAlignment="1">
      <alignment wrapText="1" readingOrder="1"/>
    </xf>
    <xf numFmtId="0" fontId="51" fillId="22" borderId="48" xfId="0" applyFont="1" applyFill="1" applyBorder="1" applyAlignment="1">
      <alignment wrapText="1" readingOrder="1"/>
    </xf>
    <xf numFmtId="0" fontId="52" fillId="23" borderId="47" xfId="0" applyFont="1" applyFill="1" applyBorder="1" applyAlignment="1">
      <alignment wrapText="1" readingOrder="1"/>
    </xf>
    <xf numFmtId="0" fontId="51" fillId="23" borderId="48" xfId="0" applyFont="1" applyFill="1" applyBorder="1" applyAlignment="1">
      <alignment wrapText="1" readingOrder="1"/>
    </xf>
    <xf numFmtId="0" fontId="53" fillId="23" borderId="48" xfId="0" applyFont="1" applyFill="1" applyBorder="1" applyAlignment="1">
      <alignment wrapText="1" readingOrder="1"/>
    </xf>
    <xf numFmtId="16" fontId="52" fillId="23" borderId="48" xfId="0" applyNumberFormat="1" applyFont="1" applyFill="1" applyBorder="1" applyAlignment="1">
      <alignment wrapText="1" readingOrder="1"/>
    </xf>
    <xf numFmtId="14" fontId="54" fillId="9" borderId="8" xfId="4" applyNumberFormat="1" applyFont="1" applyFill="1" applyBorder="1" applyAlignment="1">
      <alignment horizontal="center"/>
    </xf>
    <xf numFmtId="14" fontId="54" fillId="5" borderId="8" xfId="0" applyNumberFormat="1" applyFont="1" applyFill="1" applyBorder="1" applyAlignment="1">
      <alignment horizontal="center"/>
    </xf>
    <xf numFmtId="14" fontId="54" fillId="13" borderId="8" xfId="0" applyNumberFormat="1" applyFont="1" applyFill="1" applyBorder="1" applyAlignment="1">
      <alignment horizontal="center"/>
    </xf>
    <xf numFmtId="14" fontId="55" fillId="15" borderId="33" xfId="0" applyNumberFormat="1" applyFont="1" applyFill="1" applyBorder="1" applyAlignment="1">
      <alignment horizontal="center" wrapText="1"/>
    </xf>
    <xf numFmtId="0" fontId="56" fillId="11" borderId="8" xfId="4" applyFont="1" applyFill="1" applyBorder="1"/>
    <xf numFmtId="0" fontId="56" fillId="5" borderId="8" xfId="4" applyFont="1" applyFill="1" applyBorder="1"/>
    <xf numFmtId="0" fontId="52" fillId="0" borderId="21" xfId="0" applyFont="1" applyFill="1" applyBorder="1" applyAlignment="1">
      <alignment wrapText="1"/>
    </xf>
    <xf numFmtId="0" fontId="35" fillId="0" borderId="42" xfId="4" applyFont="1" applyBorder="1" applyAlignment="1">
      <alignment horizontal="center"/>
    </xf>
    <xf numFmtId="0" fontId="52" fillId="0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wrapText="1"/>
    </xf>
    <xf numFmtId="0" fontId="56" fillId="5" borderId="21" xfId="4" applyFont="1" applyFill="1" applyBorder="1" applyAlignment="1">
      <alignment horizontal="center" vertical="center"/>
    </xf>
    <xf numFmtId="0" fontId="36" fillId="5" borderId="21" xfId="4" applyFont="1" applyFill="1" applyBorder="1" applyAlignment="1">
      <alignment horizontal="center" vertical="center"/>
    </xf>
    <xf numFmtId="14" fontId="54" fillId="5" borderId="8" xfId="0" applyNumberFormat="1" applyFont="1" applyFill="1" applyBorder="1" applyAlignment="1">
      <alignment horizontal="center" wrapText="1"/>
    </xf>
    <xf numFmtId="14" fontId="23" fillId="13" borderId="8" xfId="4" applyNumberFormat="1" applyFont="1" applyFill="1" applyBorder="1" applyAlignment="1">
      <alignment horizontal="center"/>
    </xf>
    <xf numFmtId="0" fontId="37" fillId="23" borderId="48" xfId="0" applyFont="1" applyFill="1" applyBorder="1" applyAlignment="1">
      <alignment wrapText="1" readingOrder="1"/>
    </xf>
    <xf numFmtId="0" fontId="37" fillId="0" borderId="48" xfId="0" applyFont="1" applyBorder="1" applyAlignment="1">
      <alignment wrapText="1" readingOrder="1"/>
    </xf>
    <xf numFmtId="14" fontId="18" fillId="5" borderId="8" xfId="0" applyNumberFormat="1" applyFont="1" applyFill="1" applyBorder="1" applyAlignment="1">
      <alignment horizontal="center" wrapText="1"/>
    </xf>
    <xf numFmtId="0" fontId="57" fillId="0" borderId="33" xfId="0" applyFont="1" applyFill="1" applyBorder="1" applyAlignment="1">
      <alignment horizontal="center" wrapText="1"/>
    </xf>
    <xf numFmtId="0" fontId="18" fillId="9" borderId="0" xfId="0" applyFont="1" applyFill="1" applyBorder="1"/>
    <xf numFmtId="0" fontId="18" fillId="2" borderId="0" xfId="0" applyFont="1" applyFill="1" applyBorder="1"/>
    <xf numFmtId="14" fontId="18" fillId="5" borderId="0" xfId="0" applyNumberFormat="1" applyFont="1" applyFill="1" applyBorder="1"/>
    <xf numFmtId="14" fontId="22" fillId="5" borderId="0" xfId="0" applyNumberFormat="1" applyFont="1" applyFill="1" applyBorder="1"/>
    <xf numFmtId="14" fontId="18" fillId="2" borderId="0" xfId="0" applyNumberFormat="1" applyFont="1" applyFill="1" applyBorder="1"/>
    <xf numFmtId="14" fontId="22" fillId="2" borderId="0" xfId="0" applyNumberFormat="1" applyFont="1" applyFill="1" applyBorder="1"/>
    <xf numFmtId="14" fontId="58" fillId="9" borderId="8" xfId="0" applyNumberFormat="1" applyFont="1" applyFill="1" applyBorder="1" applyAlignment="1">
      <alignment horizontal="center"/>
    </xf>
    <xf numFmtId="0" fontId="30" fillId="11" borderId="8" xfId="0" applyFont="1" applyFill="1" applyBorder="1" applyAlignment="1">
      <alignment horizontal="left" vertical="top"/>
    </xf>
    <xf numFmtId="14" fontId="30" fillId="13" borderId="25" xfId="0" applyNumberFormat="1" applyFont="1" applyFill="1" applyBorder="1" applyAlignment="1">
      <alignment horizontal="center"/>
    </xf>
    <xf numFmtId="14" fontId="54" fillId="24" borderId="8" xfId="0" applyNumberFormat="1" applyFont="1" applyFill="1" applyBorder="1" applyAlignment="1">
      <alignment horizontal="center"/>
    </xf>
    <xf numFmtId="14" fontId="54" fillId="24" borderId="8" xfId="4" applyNumberFormat="1" applyFont="1" applyFill="1" applyBorder="1" applyAlignment="1">
      <alignment horizontal="center"/>
    </xf>
    <xf numFmtId="14" fontId="54" fillId="24" borderId="0" xfId="0" applyNumberFormat="1" applyFont="1" applyFill="1"/>
    <xf numFmtId="0" fontId="59" fillId="0" borderId="0" xfId="0" applyFont="1"/>
    <xf numFmtId="14" fontId="59" fillId="25" borderId="0" xfId="0" applyNumberFormat="1" applyFont="1" applyFill="1"/>
    <xf numFmtId="14" fontId="59" fillId="0" borderId="0" xfId="0" applyNumberFormat="1" applyFont="1"/>
    <xf numFmtId="0" fontId="59" fillId="0" borderId="0" xfId="9" applyFont="1" applyAlignment="1">
      <alignment horizontal="left"/>
    </xf>
    <xf numFmtId="0" fontId="59" fillId="0" borderId="0" xfId="9" applyFont="1" applyAlignment="1">
      <alignment horizontal="center"/>
    </xf>
    <xf numFmtId="0" fontId="59" fillId="0" borderId="0" xfId="9" applyFont="1"/>
    <xf numFmtId="164" fontId="59" fillId="0" borderId="0" xfId="9" applyNumberFormat="1" applyFont="1" applyAlignment="1">
      <alignment horizontal="center"/>
    </xf>
    <xf numFmtId="164" fontId="59" fillId="0" borderId="0" xfId="9" applyNumberFormat="1" applyFont="1" applyAlignment="1">
      <alignment horizontal="center" wrapText="1"/>
    </xf>
    <xf numFmtId="164" fontId="60" fillId="26" borderId="0" xfId="9" applyNumberFormat="1" applyFont="1" applyFill="1" applyAlignment="1">
      <alignment horizontal="center"/>
    </xf>
    <xf numFmtId="0" fontId="59" fillId="0" borderId="0" xfId="0" applyFont="1" applyAlignment="1">
      <alignment vertical="center"/>
    </xf>
    <xf numFmtId="0" fontId="59" fillId="0" borderId="8" xfId="0" applyFont="1" applyBorder="1" applyAlignment="1">
      <alignment horizontal="left"/>
    </xf>
    <xf numFmtId="14" fontId="59" fillId="0" borderId="8" xfId="0" applyNumberFormat="1" applyFont="1" applyBorder="1" applyAlignment="1">
      <alignment horizontal="center"/>
    </xf>
    <xf numFmtId="14" fontId="61" fillId="0" borderId="8" xfId="0" applyNumberFormat="1" applyFont="1" applyBorder="1" applyAlignment="1">
      <alignment horizontal="center"/>
    </xf>
    <xf numFmtId="14" fontId="59" fillId="0" borderId="8" xfId="0" applyNumberFormat="1" applyFont="1" applyBorder="1" applyAlignment="1">
      <alignment horizontal="center" wrapText="1"/>
    </xf>
    <xf numFmtId="14" fontId="59" fillId="0" borderId="8" xfId="0" quotePrefix="1" applyNumberFormat="1" applyFont="1" applyBorder="1" applyAlignment="1">
      <alignment horizontal="center"/>
    </xf>
    <xf numFmtId="14" fontId="59" fillId="0" borderId="8" xfId="10" applyNumberFormat="1" applyFont="1" applyBorder="1" applyAlignment="1">
      <alignment horizontal="center"/>
    </xf>
    <xf numFmtId="14" fontId="59" fillId="0" borderId="8" xfId="5" applyNumberFormat="1" applyFont="1" applyFill="1" applyBorder="1" applyAlignment="1">
      <alignment horizontal="center"/>
    </xf>
    <xf numFmtId="0" fontId="59" fillId="0" borderId="0" xfId="0" applyFont="1" applyAlignment="1">
      <alignment horizontal="left" vertical="top"/>
    </xf>
    <xf numFmtId="14" fontId="59" fillId="0" borderId="0" xfId="0" applyNumberFormat="1" applyFont="1" applyAlignment="1">
      <alignment horizontal="center"/>
    </xf>
    <xf numFmtId="0" fontId="60" fillId="5" borderId="8" xfId="0" applyFont="1" applyFill="1" applyBorder="1" applyAlignment="1">
      <alignment horizontal="center"/>
    </xf>
    <xf numFmtId="14" fontId="60" fillId="5" borderId="8" xfId="0" applyNumberFormat="1" applyFont="1" applyFill="1" applyBorder="1" applyAlignment="1">
      <alignment horizontal="center"/>
    </xf>
    <xf numFmtId="0" fontId="60" fillId="5" borderId="8" xfId="0" applyFont="1" applyFill="1" applyBorder="1" applyAlignment="1">
      <alignment horizontal="left"/>
    </xf>
    <xf numFmtId="14" fontId="59" fillId="5" borderId="8" xfId="0" applyNumberFormat="1" applyFont="1" applyFill="1" applyBorder="1" applyAlignment="1">
      <alignment horizontal="center"/>
    </xf>
    <xf numFmtId="0" fontId="60" fillId="6" borderId="8" xfId="0" applyFont="1" applyFill="1" applyBorder="1" applyAlignment="1">
      <alignment horizontal="center"/>
    </xf>
    <xf numFmtId="14" fontId="60" fillId="6" borderId="8" xfId="0" applyNumberFormat="1" applyFont="1" applyFill="1" applyBorder="1" applyAlignment="1">
      <alignment horizontal="center"/>
    </xf>
    <xf numFmtId="0" fontId="60" fillId="6" borderId="8" xfId="0" applyFont="1" applyFill="1" applyBorder="1" applyAlignment="1">
      <alignment horizontal="left"/>
    </xf>
    <xf numFmtId="14" fontId="59" fillId="6" borderId="8" xfId="0" applyNumberFormat="1" applyFont="1" applyFill="1" applyBorder="1" applyAlignment="1">
      <alignment horizontal="center"/>
    </xf>
    <xf numFmtId="0" fontId="60" fillId="9" borderId="8" xfId="0" applyFont="1" applyFill="1" applyBorder="1" applyAlignment="1">
      <alignment horizontal="center"/>
    </xf>
    <xf numFmtId="14" fontId="60" fillId="9" borderId="8" xfId="0" applyNumberFormat="1" applyFont="1" applyFill="1" applyBorder="1" applyAlignment="1">
      <alignment horizontal="center"/>
    </xf>
    <xf numFmtId="14" fontId="59" fillId="9" borderId="8" xfId="0" applyNumberFormat="1" applyFont="1" applyFill="1" applyBorder="1" applyAlignment="1">
      <alignment horizontal="center"/>
    </xf>
    <xf numFmtId="0" fontId="60" fillId="9" borderId="8" xfId="0" applyFont="1" applyFill="1" applyBorder="1" applyAlignment="1">
      <alignment horizontal="left"/>
    </xf>
    <xf numFmtId="14" fontId="59" fillId="9" borderId="8" xfId="0" applyNumberFormat="1" applyFont="1" applyFill="1" applyBorder="1" applyAlignment="1">
      <alignment horizontal="center" vertical="center"/>
    </xf>
    <xf numFmtId="14" fontId="59" fillId="0" borderId="8" xfId="0" applyNumberFormat="1" applyFont="1" applyFill="1" applyBorder="1" applyAlignment="1">
      <alignment horizontal="center"/>
    </xf>
    <xf numFmtId="0" fontId="62" fillId="27" borderId="42" xfId="11" applyFont="1" applyFill="1" applyBorder="1" applyAlignment="1">
      <alignment horizontal="center" wrapText="1" readingOrder="1"/>
    </xf>
    <xf numFmtId="0" fontId="63" fillId="27" borderId="42" xfId="11" applyFont="1" applyFill="1" applyBorder="1" applyAlignment="1">
      <alignment horizontal="center" wrapText="1" readingOrder="1"/>
    </xf>
    <xf numFmtId="0" fontId="4" fillId="0" borderId="0" xfId="11"/>
    <xf numFmtId="0" fontId="46" fillId="28" borderId="42" xfId="11" applyFont="1" applyFill="1" applyBorder="1" applyAlignment="1">
      <alignment horizontal="center" wrapText="1" readingOrder="1"/>
    </xf>
    <xf numFmtId="0" fontId="62" fillId="28" borderId="42" xfId="11" applyFont="1" applyFill="1" applyBorder="1" applyAlignment="1">
      <alignment horizontal="center" wrapText="1" readingOrder="1"/>
    </xf>
    <xf numFmtId="0" fontId="36" fillId="0" borderId="21" xfId="4" applyFont="1" applyFill="1" applyBorder="1" applyAlignment="1">
      <alignment horizontal="center" vertical="center"/>
    </xf>
    <xf numFmtId="14" fontId="42" fillId="0" borderId="33" xfId="0" applyNumberFormat="1" applyFont="1" applyFill="1" applyBorder="1" applyAlignment="1">
      <alignment horizontal="center" wrapText="1"/>
    </xf>
    <xf numFmtId="14" fontId="44" fillId="0" borderId="33" xfId="0" applyNumberFormat="1" applyFont="1" applyFill="1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14" fontId="42" fillId="0" borderId="27" xfId="0" applyNumberFormat="1" applyFont="1" applyFill="1" applyBorder="1" applyAlignment="1">
      <alignment horizontal="center" wrapText="1"/>
    </xf>
    <xf numFmtId="0" fontId="48" fillId="0" borderId="44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14" fontId="42" fillId="0" borderId="37" xfId="0" applyNumberFormat="1" applyFont="1" applyFill="1" applyBorder="1" applyAlignment="1">
      <alignment horizontal="center" wrapText="1"/>
    </xf>
    <xf numFmtId="14" fontId="42" fillId="0" borderId="42" xfId="0" applyNumberFormat="1" applyFont="1" applyFill="1" applyBorder="1" applyAlignment="1">
      <alignment horizontal="center" wrapText="1"/>
    </xf>
    <xf numFmtId="16" fontId="49" fillId="0" borderId="44" xfId="0" applyNumberFormat="1" applyFont="1" applyFill="1" applyBorder="1" applyAlignment="1">
      <alignment horizontal="center" vertical="center" wrapText="1"/>
    </xf>
    <xf numFmtId="16" fontId="49" fillId="0" borderId="4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14" fontId="42" fillId="0" borderId="10" xfId="0" applyNumberFormat="1" applyFont="1" applyFill="1" applyBorder="1" applyAlignment="1">
      <alignment horizontal="center" wrapText="1"/>
    </xf>
    <xf numFmtId="0" fontId="8" fillId="0" borderId="0" xfId="4" applyFont="1" applyFill="1"/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6" fillId="0" borderId="0" xfId="0" applyFont="1"/>
    <xf numFmtId="0" fontId="64" fillId="23" borderId="38" xfId="0" applyFont="1" applyFill="1" applyBorder="1" applyAlignment="1">
      <alignment vertical="center"/>
    </xf>
    <xf numFmtId="0" fontId="64" fillId="23" borderId="39" xfId="0" applyFont="1" applyFill="1" applyBorder="1" applyAlignment="1">
      <alignment horizontal="center" vertical="center"/>
    </xf>
    <xf numFmtId="0" fontId="64" fillId="23" borderId="39" xfId="0" applyFont="1" applyFill="1" applyBorder="1" applyAlignment="1">
      <alignment vertical="center"/>
    </xf>
    <xf numFmtId="0" fontId="62" fillId="13" borderId="39" xfId="0" applyFont="1" applyFill="1" applyBorder="1" applyAlignment="1">
      <alignment vertical="center"/>
    </xf>
    <xf numFmtId="0" fontId="64" fillId="13" borderId="39" xfId="0" applyFont="1" applyFill="1" applyBorder="1" applyAlignment="1">
      <alignment vertical="center"/>
    </xf>
    <xf numFmtId="0" fontId="62" fillId="23" borderId="40" xfId="0" applyFont="1" applyFill="1" applyBorder="1" applyAlignment="1">
      <alignment horizontal="center" vertical="center"/>
    </xf>
    <xf numFmtId="0" fontId="62" fillId="23" borderId="41" xfId="0" applyFont="1" applyFill="1" applyBorder="1" applyAlignment="1">
      <alignment horizontal="center" vertical="center"/>
    </xf>
    <xf numFmtId="0" fontId="62" fillId="23" borderId="41" xfId="0" applyFont="1" applyFill="1" applyBorder="1" applyAlignment="1">
      <alignment vertical="center"/>
    </xf>
    <xf numFmtId="0" fontId="62" fillId="13" borderId="41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4" fillId="23" borderId="40" xfId="0" applyFont="1" applyFill="1" applyBorder="1" applyAlignment="1">
      <alignment vertical="center"/>
    </xf>
    <xf numFmtId="14" fontId="64" fillId="23" borderId="41" xfId="0" applyNumberFormat="1" applyFont="1" applyFill="1" applyBorder="1" applyAlignment="1">
      <alignment horizontal="center" vertical="center"/>
    </xf>
    <xf numFmtId="0" fontId="64" fillId="23" borderId="41" xfId="0" applyFont="1" applyFill="1" applyBorder="1" applyAlignment="1">
      <alignment horizontal="right" vertical="center"/>
    </xf>
    <xf numFmtId="14" fontId="62" fillId="13" borderId="41" xfId="0" applyNumberFormat="1" applyFont="1" applyFill="1" applyBorder="1" applyAlignment="1">
      <alignment horizontal="right" vertical="center"/>
    </xf>
    <xf numFmtId="0" fontId="64" fillId="13" borderId="41" xfId="0" applyFont="1" applyFill="1" applyBorder="1" applyAlignment="1">
      <alignment horizontal="right" vertical="center"/>
    </xf>
    <xf numFmtId="0" fontId="62" fillId="13" borderId="41" xfId="0" applyFont="1" applyFill="1" applyBorder="1" applyAlignment="1">
      <alignment horizontal="right" vertical="center"/>
    </xf>
    <xf numFmtId="0" fontId="64" fillId="27" borderId="0" xfId="0" applyFont="1" applyFill="1" applyAlignment="1">
      <alignment vertical="center"/>
    </xf>
    <xf numFmtId="0" fontId="64" fillId="23" borderId="41" xfId="0" applyFont="1" applyFill="1" applyBorder="1" applyAlignment="1">
      <alignment vertical="center"/>
    </xf>
    <xf numFmtId="0" fontId="62" fillId="23" borderId="40" xfId="0" applyFont="1" applyFill="1" applyBorder="1" applyAlignment="1">
      <alignment vertical="center"/>
    </xf>
    <xf numFmtId="0" fontId="64" fillId="13" borderId="41" xfId="0" applyFont="1" applyFill="1" applyBorder="1" applyAlignment="1">
      <alignment vertical="center"/>
    </xf>
    <xf numFmtId="0" fontId="62" fillId="29" borderId="40" xfId="0" applyFont="1" applyFill="1" applyBorder="1" applyAlignment="1">
      <alignment vertical="center"/>
    </xf>
    <xf numFmtId="14" fontId="64" fillId="29" borderId="41" xfId="0" applyNumberFormat="1" applyFont="1" applyFill="1" applyBorder="1" applyAlignment="1">
      <alignment horizontal="center" vertical="center"/>
    </xf>
    <xf numFmtId="0" fontId="64" fillId="29" borderId="41" xfId="0" applyFont="1" applyFill="1" applyBorder="1" applyAlignment="1">
      <alignment vertical="center"/>
    </xf>
    <xf numFmtId="14" fontId="64" fillId="29" borderId="41" xfId="0" applyNumberFormat="1" applyFont="1" applyFill="1" applyBorder="1" applyAlignment="1">
      <alignment horizontal="right" vertical="center"/>
    </xf>
    <xf numFmtId="0" fontId="64" fillId="29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2" fillId="0" borderId="42" xfId="11" applyFont="1" applyBorder="1" applyAlignment="1">
      <alignment horizontal="center" wrapText="1" readingOrder="1"/>
    </xf>
    <xf numFmtId="0" fontId="63" fillId="0" borderId="42" xfId="11" applyFont="1" applyBorder="1" applyAlignment="1">
      <alignment horizontal="center" wrapText="1" readingOrder="1"/>
    </xf>
    <xf numFmtId="0" fontId="62" fillId="27" borderId="8" xfId="0" applyFont="1" applyFill="1" applyBorder="1" applyAlignment="1">
      <alignment horizontal="center" vertical="center" wrapText="1"/>
    </xf>
    <xf numFmtId="0" fontId="63" fillId="27" borderId="8" xfId="0" applyFont="1" applyFill="1" applyBorder="1" applyAlignment="1">
      <alignment horizontal="center" vertical="center" wrapText="1"/>
    </xf>
    <xf numFmtId="0" fontId="46" fillId="28" borderId="8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2" fillId="28" borderId="8" xfId="0" applyFont="1" applyFill="1" applyBorder="1" applyAlignment="1">
      <alignment horizontal="center" vertical="center" wrapText="1"/>
    </xf>
    <xf numFmtId="0" fontId="47" fillId="28" borderId="8" xfId="0" applyFont="1" applyFill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/>
    </xf>
    <xf numFmtId="0" fontId="66" fillId="0" borderId="8" xfId="0" applyFont="1" applyBorder="1"/>
    <xf numFmtId="0" fontId="64" fillId="23" borderId="8" xfId="0" applyFont="1" applyFill="1" applyBorder="1" applyAlignment="1">
      <alignment vertical="center"/>
    </xf>
    <xf numFmtId="0" fontId="64" fillId="23" borderId="8" xfId="0" applyFont="1" applyFill="1" applyBorder="1" applyAlignment="1">
      <alignment horizontal="center" vertical="center"/>
    </xf>
    <xf numFmtId="0" fontId="62" fillId="13" borderId="8" xfId="0" applyFont="1" applyFill="1" applyBorder="1" applyAlignment="1">
      <alignment vertical="center"/>
    </xf>
    <xf numFmtId="0" fontId="64" fillId="13" borderId="8" xfId="0" applyFont="1" applyFill="1" applyBorder="1" applyAlignment="1">
      <alignment vertical="center"/>
    </xf>
    <xf numFmtId="0" fontId="62" fillId="23" borderId="8" xfId="0" applyFont="1" applyFill="1" applyBorder="1" applyAlignment="1">
      <alignment horizontal="center" vertical="center"/>
    </xf>
    <xf numFmtId="0" fontId="62" fillId="23" borderId="8" xfId="0" applyFont="1" applyFill="1" applyBorder="1" applyAlignment="1">
      <alignment vertical="center"/>
    </xf>
    <xf numFmtId="0" fontId="64" fillId="13" borderId="8" xfId="0" applyFont="1" applyFill="1" applyBorder="1" applyAlignment="1">
      <alignment horizontal="center" vertical="center"/>
    </xf>
    <xf numFmtId="0" fontId="64" fillId="23" borderId="8" xfId="0" applyFont="1" applyFill="1" applyBorder="1" applyAlignment="1">
      <alignment horizontal="right" vertical="center"/>
    </xf>
    <xf numFmtId="14" fontId="62" fillId="13" borderId="8" xfId="0" applyNumberFormat="1" applyFont="1" applyFill="1" applyBorder="1" applyAlignment="1">
      <alignment horizontal="right" vertical="center"/>
    </xf>
    <xf numFmtId="0" fontId="64" fillId="13" borderId="8" xfId="0" applyFont="1" applyFill="1" applyBorder="1" applyAlignment="1">
      <alignment horizontal="right" vertical="center"/>
    </xf>
    <xf numFmtId="0" fontId="62" fillId="13" borderId="8" xfId="0" applyFont="1" applyFill="1" applyBorder="1" applyAlignment="1">
      <alignment horizontal="right" vertical="center"/>
    </xf>
    <xf numFmtId="0" fontId="62" fillId="29" borderId="8" xfId="0" applyFont="1" applyFill="1" applyBorder="1" applyAlignment="1">
      <alignment vertical="center"/>
    </xf>
    <xf numFmtId="14" fontId="64" fillId="29" borderId="8" xfId="0" applyNumberFormat="1" applyFont="1" applyFill="1" applyBorder="1" applyAlignment="1">
      <alignment horizontal="center" vertical="center"/>
    </xf>
    <xf numFmtId="0" fontId="64" fillId="29" borderId="8" xfId="0" applyFont="1" applyFill="1" applyBorder="1" applyAlignment="1">
      <alignment vertical="center"/>
    </xf>
    <xf numFmtId="14" fontId="64" fillId="29" borderId="8" xfId="0" applyNumberFormat="1" applyFont="1" applyFill="1" applyBorder="1" applyAlignment="1">
      <alignment horizontal="right" vertical="center"/>
    </xf>
    <xf numFmtId="0" fontId="65" fillId="27" borderId="8" xfId="0" applyFont="1" applyFill="1" applyBorder="1" applyAlignment="1">
      <alignment horizontal="center" vertical="center" wrapText="1"/>
    </xf>
    <xf numFmtId="0" fontId="64" fillId="28" borderId="8" xfId="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14" fontId="20" fillId="4" borderId="28" xfId="0" applyNumberFormat="1" applyFont="1" applyFill="1" applyBorder="1" applyAlignment="1">
      <alignment horizontal="center" vertical="center" wrapText="1"/>
    </xf>
    <xf numFmtId="14" fontId="39" fillId="2" borderId="10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4" fontId="20" fillId="4" borderId="36" xfId="0" applyNumberFormat="1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16" fontId="39" fillId="0" borderId="9" xfId="0" applyNumberFormat="1" applyFont="1" applyBorder="1" applyAlignment="1">
      <alignment horizontal="center" wrapText="1"/>
    </xf>
    <xf numFmtId="14" fontId="12" fillId="2" borderId="36" xfId="0" applyNumberFormat="1" applyFont="1" applyFill="1" applyBorder="1" applyAlignment="1">
      <alignment horizontal="center" vertical="center" wrapText="1"/>
    </xf>
    <xf numFmtId="14" fontId="58" fillId="2" borderId="28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wrapText="1"/>
    </xf>
    <xf numFmtId="0" fontId="39" fillId="0" borderId="9" xfId="0" applyFont="1" applyBorder="1" applyAlignment="1">
      <alignment horizontal="center" vertical="center" wrapText="1"/>
    </xf>
    <xf numFmtId="2" fontId="39" fillId="2" borderId="10" xfId="0" applyNumberFormat="1" applyFont="1" applyFill="1" applyBorder="1" applyAlignment="1">
      <alignment horizontal="center" vertical="center" wrapText="1"/>
    </xf>
    <xf numFmtId="165" fontId="12" fillId="2" borderId="28" xfId="0" applyNumberFormat="1" applyFont="1" applyFill="1" applyBorder="1" applyAlignment="1">
      <alignment horizontal="center" vertical="center"/>
    </xf>
    <xf numFmtId="2" fontId="38" fillId="2" borderId="10" xfId="0" applyNumberFormat="1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165" fontId="20" fillId="5" borderId="28" xfId="0" applyNumberFormat="1" applyFont="1" applyFill="1" applyBorder="1" applyAlignment="1">
      <alignment horizontal="center" vertical="center"/>
    </xf>
    <xf numFmtId="14" fontId="38" fillId="2" borderId="10" xfId="0" applyNumberFormat="1" applyFont="1" applyFill="1" applyBorder="1" applyAlignment="1">
      <alignment horizontal="center" vertical="center" wrapText="1"/>
    </xf>
    <xf numFmtId="14" fontId="20" fillId="5" borderId="28" xfId="0" applyNumberFormat="1" applyFont="1" applyFill="1" applyBorder="1" applyAlignment="1">
      <alignment horizontal="center" vertical="center" wrapText="1"/>
    </xf>
    <xf numFmtId="14" fontId="20" fillId="5" borderId="36" xfId="0" applyNumberFormat="1" applyFont="1" applyFill="1" applyBorder="1" applyAlignment="1">
      <alignment horizontal="center" vertical="center" wrapText="1"/>
    </xf>
    <xf numFmtId="14" fontId="12" fillId="5" borderId="28" xfId="0" applyNumberFormat="1" applyFont="1" applyFill="1" applyBorder="1" applyAlignment="1">
      <alignment horizontal="center" vertical="center"/>
    </xf>
    <xf numFmtId="14" fontId="40" fillId="2" borderId="10" xfId="0" applyNumberFormat="1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14" fontId="12" fillId="5" borderId="28" xfId="0" applyNumberFormat="1" applyFont="1" applyFill="1" applyBorder="1" applyAlignment="1">
      <alignment horizontal="center" vertical="center" wrapText="1"/>
    </xf>
    <xf numFmtId="2" fontId="12" fillId="5" borderId="36" xfId="0" applyNumberFormat="1" applyFont="1" applyFill="1" applyBorder="1" applyAlignment="1">
      <alignment horizontal="center" vertical="center" wrapText="1"/>
    </xf>
    <xf numFmtId="14" fontId="12" fillId="5" borderId="36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4" fontId="20" fillId="6" borderId="28" xfId="0" applyNumberFormat="1" applyFont="1" applyFill="1" applyBorder="1" applyAlignment="1">
      <alignment horizontal="center" vertical="center"/>
    </xf>
    <xf numFmtId="14" fontId="20" fillId="6" borderId="28" xfId="0" applyNumberFormat="1" applyFont="1" applyFill="1" applyBorder="1" applyAlignment="1">
      <alignment horizontal="center" vertical="center" wrapText="1"/>
    </xf>
    <xf numFmtId="14" fontId="20" fillId="6" borderId="36" xfId="0" applyNumberFormat="1" applyFont="1" applyFill="1" applyBorder="1" applyAlignment="1">
      <alignment horizontal="center" vertical="center" wrapText="1"/>
    </xf>
    <xf numFmtId="14" fontId="12" fillId="6" borderId="28" xfId="0" applyNumberFormat="1" applyFont="1" applyFill="1" applyBorder="1" applyAlignment="1">
      <alignment horizontal="center" vertical="center"/>
    </xf>
    <xf numFmtId="14" fontId="12" fillId="6" borderId="28" xfId="0" applyNumberFormat="1" applyFont="1" applyFill="1" applyBorder="1" applyAlignment="1">
      <alignment horizontal="center" vertical="center" wrapText="1"/>
    </xf>
    <xf numFmtId="14" fontId="12" fillId="6" borderId="36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65" fontId="12" fillId="6" borderId="28" xfId="0" applyNumberFormat="1" applyFont="1" applyFill="1" applyBorder="1" applyAlignment="1">
      <alignment horizontal="center" vertical="center" wrapText="1"/>
    </xf>
    <xf numFmtId="165" fontId="12" fillId="6" borderId="36" xfId="0" applyNumberFormat="1" applyFont="1" applyFill="1" applyBorder="1" applyAlignment="1">
      <alignment horizontal="center" vertical="center" wrapText="1"/>
    </xf>
    <xf numFmtId="165" fontId="20" fillId="7" borderId="28" xfId="0" applyNumberFormat="1" applyFont="1" applyFill="1" applyBorder="1" applyAlignment="1">
      <alignment horizontal="center" vertical="center"/>
    </xf>
    <xf numFmtId="14" fontId="20" fillId="7" borderId="28" xfId="0" applyNumberFormat="1" applyFont="1" applyFill="1" applyBorder="1" applyAlignment="1">
      <alignment horizontal="center" vertical="center" wrapText="1"/>
    </xf>
    <xf numFmtId="14" fontId="20" fillId="7" borderId="36" xfId="0" applyNumberFormat="1" applyFont="1" applyFill="1" applyBorder="1" applyAlignment="1">
      <alignment horizontal="center" vertical="center" wrapText="1"/>
    </xf>
    <xf numFmtId="14" fontId="12" fillId="7" borderId="28" xfId="0" applyNumberFormat="1" applyFont="1" applyFill="1" applyBorder="1" applyAlignment="1">
      <alignment horizontal="center" vertical="center"/>
    </xf>
    <xf numFmtId="14" fontId="12" fillId="7" borderId="28" xfId="0" applyNumberFormat="1" applyFont="1" applyFill="1" applyBorder="1" applyAlignment="1">
      <alignment horizontal="center" vertical="center" wrapText="1"/>
    </xf>
    <xf numFmtId="14" fontId="12" fillId="7" borderId="36" xfId="0" applyNumberFormat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14" fontId="12" fillId="8" borderId="28" xfId="0" applyNumberFormat="1" applyFont="1" applyFill="1" applyBorder="1" applyAlignment="1">
      <alignment horizontal="center" vertical="center"/>
    </xf>
    <xf numFmtId="14" fontId="12" fillId="8" borderId="10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center" vertical="center" wrapText="1"/>
    </xf>
    <xf numFmtId="14" fontId="12" fillId="8" borderId="36" xfId="0" applyNumberFormat="1" applyFont="1" applyFill="1" applyBorder="1" applyAlignment="1">
      <alignment horizontal="center" vertical="center" wrapText="1"/>
    </xf>
    <xf numFmtId="14" fontId="12" fillId="8" borderId="50" xfId="0" applyNumberFormat="1" applyFont="1" applyFill="1" applyBorder="1" applyAlignment="1">
      <alignment horizontal="center" vertical="center"/>
    </xf>
    <xf numFmtId="14" fontId="12" fillId="2" borderId="18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4" fontId="12" fillId="8" borderId="50" xfId="0" applyNumberFormat="1" applyFont="1" applyFill="1" applyBorder="1" applyAlignment="1">
      <alignment horizontal="center" vertical="center" wrapText="1"/>
    </xf>
    <xf numFmtId="14" fontId="12" fillId="8" borderId="51" xfId="0" applyNumberFormat="1" applyFont="1" applyFill="1" applyBorder="1" applyAlignment="1">
      <alignment horizontal="center" vertical="center" wrapText="1"/>
    </xf>
    <xf numFmtId="14" fontId="12" fillId="2" borderId="52" xfId="0" applyNumberFormat="1" applyFont="1" applyFill="1" applyBorder="1" applyAlignment="1">
      <alignment horizontal="center" vertical="center"/>
    </xf>
    <xf numFmtId="14" fontId="12" fillId="2" borderId="53" xfId="0" applyNumberFormat="1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 wrapText="1"/>
    </xf>
    <xf numFmtId="14" fontId="12" fillId="2" borderId="52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 wrapText="1"/>
    </xf>
    <xf numFmtId="0" fontId="3" fillId="0" borderId="0" xfId="4" applyFont="1"/>
    <xf numFmtId="0" fontId="3" fillId="0" borderId="0" xfId="4" applyFont="1" applyFill="1" applyAlignment="1">
      <alignment wrapText="1"/>
    </xf>
    <xf numFmtId="0" fontId="3" fillId="0" borderId="0" xfId="4" applyFont="1" applyAlignment="1">
      <alignment horizontal="center"/>
    </xf>
    <xf numFmtId="0" fontId="3" fillId="0" borderId="42" xfId="4" applyFont="1" applyBorder="1"/>
    <xf numFmtId="0" fontId="3" fillId="0" borderId="8" xfId="4" applyFont="1" applyBorder="1"/>
    <xf numFmtId="0" fontId="3" fillId="0" borderId="0" xfId="4" applyFont="1" applyFill="1" applyAlignment="1">
      <alignment horizontal="center"/>
    </xf>
    <xf numFmtId="0" fontId="3" fillId="0" borderId="0" xfId="4" applyFont="1" applyFill="1"/>
    <xf numFmtId="14" fontId="59" fillId="13" borderId="8" xfId="0" applyNumberFormat="1" applyFont="1" applyFill="1" applyBorder="1" applyAlignment="1">
      <alignment horizontal="center"/>
    </xf>
    <xf numFmtId="0" fontId="68" fillId="0" borderId="8" xfId="0" applyFont="1" applyBorder="1" applyAlignment="1">
      <alignment vertical="center"/>
    </xf>
    <xf numFmtId="14" fontId="12" fillId="2" borderId="28" xfId="0" applyNumberFormat="1" applyFont="1" applyFill="1" applyBorder="1" applyAlignment="1">
      <alignment horizontal="center" vertical="center"/>
    </xf>
    <xf numFmtId="0" fontId="17" fillId="3" borderId="49" xfId="13" applyFont="1" applyFill="1" applyBorder="1" applyAlignment="1">
      <alignment horizontal="center" vertical="center" wrapText="1"/>
    </xf>
    <xf numFmtId="164" fontId="17" fillId="3" borderId="36" xfId="13" applyNumberFormat="1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vertical="center"/>
    </xf>
    <xf numFmtId="14" fontId="20" fillId="5" borderId="28" xfId="0" applyNumberFormat="1" applyFont="1" applyFill="1" applyBorder="1" applyAlignment="1">
      <alignment horizontal="center" vertical="center"/>
    </xf>
    <xf numFmtId="14" fontId="12" fillId="2" borderId="23" xfId="0" applyNumberFormat="1" applyFont="1" applyFill="1" applyBorder="1" applyAlignment="1">
      <alignment horizontal="center" vertical="center"/>
    </xf>
    <xf numFmtId="14" fontId="20" fillId="7" borderId="8" xfId="0" applyNumberFormat="1" applyFont="1" applyFill="1" applyBorder="1" applyAlignment="1">
      <alignment horizontal="center" vertical="center"/>
    </xf>
    <xf numFmtId="14" fontId="12" fillId="7" borderId="8" xfId="0" applyNumberFormat="1" applyFont="1" applyFill="1" applyBorder="1" applyAlignment="1">
      <alignment horizontal="center" vertical="center"/>
    </xf>
    <xf numFmtId="14" fontId="12" fillId="7" borderId="37" xfId="0" applyNumberFormat="1" applyFont="1" applyFill="1" applyBorder="1" applyAlignment="1">
      <alignment horizontal="center" vertical="center"/>
    </xf>
    <xf numFmtId="14" fontId="12" fillId="2" borderId="55" xfId="0" applyNumberFormat="1" applyFont="1" applyFill="1" applyBorder="1" applyAlignment="1">
      <alignment horizontal="center" vertical="center"/>
    </xf>
    <xf numFmtId="0" fontId="70" fillId="2" borderId="0" xfId="0" applyFont="1" applyFill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16" fillId="3" borderId="8" xfId="14" applyFont="1" applyFill="1" applyBorder="1" applyAlignment="1">
      <alignment horizontal="center" vertical="center"/>
    </xf>
    <xf numFmtId="0" fontId="17" fillId="3" borderId="8" xfId="14" applyFont="1" applyFill="1" applyBorder="1" applyAlignment="1">
      <alignment horizontal="center" vertical="center" wrapText="1"/>
    </xf>
    <xf numFmtId="164" fontId="17" fillId="3" borderId="8" xfId="14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8" fillId="3" borderId="8" xfId="14" applyFont="1" applyFill="1" applyBorder="1" applyAlignment="1">
      <alignment horizontal="center" vertical="center"/>
    </xf>
    <xf numFmtId="14" fontId="22" fillId="4" borderId="36" xfId="0" applyNumberFormat="1" applyFont="1" applyFill="1" applyBorder="1" applyAlignment="1">
      <alignment horizontal="center" vertical="center" wrapText="1"/>
    </xf>
    <xf numFmtId="0" fontId="71" fillId="2" borderId="4" xfId="2" applyFont="1" applyFill="1" applyBorder="1" applyAlignment="1">
      <alignment horizontal="center" vertical="center"/>
    </xf>
    <xf numFmtId="164" fontId="18" fillId="2" borderId="8" xfId="14" applyNumberFormat="1" applyFont="1" applyFill="1" applyBorder="1" applyAlignment="1">
      <alignment horizontal="center" vertical="center"/>
    </xf>
    <xf numFmtId="164" fontId="18" fillId="2" borderId="8" xfId="14" applyNumberFormat="1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4" fontId="20" fillId="4" borderId="8" xfId="0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/>
    </xf>
    <xf numFmtId="0" fontId="12" fillId="30" borderId="8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14" fontId="20" fillId="5" borderId="8" xfId="0" applyNumberFormat="1" applyFont="1" applyFill="1" applyBorder="1" applyAlignment="1">
      <alignment horizontal="center" vertical="center" wrapText="1"/>
    </xf>
    <xf numFmtId="14" fontId="20" fillId="2" borderId="8" xfId="0" applyNumberFormat="1" applyFont="1" applyFill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/>
    </xf>
    <xf numFmtId="14" fontId="12" fillId="2" borderId="25" xfId="0" applyNumberFormat="1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center" vertical="center"/>
    </xf>
    <xf numFmtId="14" fontId="70" fillId="2" borderId="14" xfId="0" applyNumberFormat="1" applyFont="1" applyFill="1" applyBorder="1" applyAlignment="1">
      <alignment horizontal="center" vertical="center" wrapText="1"/>
    </xf>
    <xf numFmtId="14" fontId="70" fillId="2" borderId="34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9" fontId="12" fillId="2" borderId="35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59" fillId="0" borderId="8" xfId="0" applyFont="1" applyFill="1" applyBorder="1" applyAlignment="1">
      <alignment horizontal="left"/>
    </xf>
    <xf numFmtId="0" fontId="59" fillId="0" borderId="0" xfId="0" applyFont="1" applyFill="1"/>
    <xf numFmtId="0" fontId="60" fillId="0" borderId="0" xfId="0" applyFont="1"/>
    <xf numFmtId="0" fontId="60" fillId="31" borderId="8" xfId="0" applyFont="1" applyFill="1" applyBorder="1" applyAlignment="1">
      <alignment horizontal="left"/>
    </xf>
    <xf numFmtId="14" fontId="60" fillId="31" borderId="8" xfId="0" applyNumberFormat="1" applyFont="1" applyFill="1" applyBorder="1" applyAlignment="1">
      <alignment horizontal="center"/>
    </xf>
    <xf numFmtId="14" fontId="60" fillId="31" borderId="8" xfId="10" applyNumberFormat="1" applyFont="1" applyFill="1" applyBorder="1" applyAlignment="1">
      <alignment horizontal="center"/>
    </xf>
    <xf numFmtId="14" fontId="60" fillId="31" borderId="8" xfId="0" applyNumberFormat="1" applyFont="1" applyFill="1" applyBorder="1" applyAlignment="1">
      <alignment horizontal="center" vertical="center"/>
    </xf>
    <xf numFmtId="14" fontId="59" fillId="0" borderId="8" xfId="1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6" fillId="3" borderId="1" xfId="15" applyFont="1" applyFill="1" applyBorder="1" applyAlignment="1">
      <alignment horizontal="center" vertical="center"/>
    </xf>
    <xf numFmtId="0" fontId="17" fillId="3" borderId="1" xfId="15" applyFont="1" applyFill="1" applyBorder="1" applyAlignment="1">
      <alignment horizontal="center" vertical="center"/>
    </xf>
    <xf numFmtId="0" fontId="17" fillId="3" borderId="22" xfId="15" applyFont="1" applyFill="1" applyBorder="1" applyAlignment="1">
      <alignment horizontal="center" vertical="center"/>
    </xf>
    <xf numFmtId="0" fontId="17" fillId="3" borderId="22" xfId="15" applyFont="1" applyFill="1" applyBorder="1" applyAlignment="1">
      <alignment horizontal="center" vertical="center" wrapText="1"/>
    </xf>
    <xf numFmtId="0" fontId="17" fillId="3" borderId="49" xfId="15" applyFont="1" applyFill="1" applyBorder="1" applyAlignment="1">
      <alignment horizontal="center" vertical="center" wrapText="1"/>
    </xf>
    <xf numFmtId="0" fontId="16" fillId="3" borderId="2" xfId="15" applyFont="1" applyFill="1" applyBorder="1" applyAlignment="1">
      <alignment horizontal="center" vertical="center"/>
    </xf>
    <xf numFmtId="164" fontId="17" fillId="3" borderId="2" xfId="15" applyNumberFormat="1" applyFont="1" applyFill="1" applyBorder="1" applyAlignment="1">
      <alignment horizontal="center" vertical="center"/>
    </xf>
    <xf numFmtId="164" fontId="17" fillId="3" borderId="28" xfId="15" applyNumberFormat="1" applyFont="1" applyFill="1" applyBorder="1" applyAlignment="1">
      <alignment horizontal="center" vertical="center"/>
    </xf>
    <xf numFmtId="164" fontId="17" fillId="3" borderId="28" xfId="15" applyNumberFormat="1" applyFont="1" applyFill="1" applyBorder="1" applyAlignment="1">
      <alignment horizontal="center" vertical="center" wrapText="1"/>
    </xf>
    <xf numFmtId="164" fontId="17" fillId="3" borderId="36" xfId="15" applyNumberFormat="1" applyFont="1" applyFill="1" applyBorder="1" applyAlignment="1">
      <alignment horizontal="center" vertical="center" wrapText="1"/>
    </xf>
    <xf numFmtId="14" fontId="72" fillId="31" borderId="8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32" fillId="0" borderId="0" xfId="4" applyFont="1" applyAlignment="1">
      <alignment horizontal="center"/>
    </xf>
    <xf numFmtId="0" fontId="51" fillId="21" borderId="44" xfId="0" applyFont="1" applyFill="1" applyBorder="1" applyAlignment="1">
      <alignment wrapText="1" readingOrder="1"/>
    </xf>
    <xf numFmtId="0" fontId="51" fillId="21" borderId="45" xfId="0" applyFont="1" applyFill="1" applyBorder="1" applyAlignment="1">
      <alignment wrapText="1" readingOrder="1"/>
    </xf>
    <xf numFmtId="0" fontId="51" fillId="21" borderId="46" xfId="0" applyFont="1" applyFill="1" applyBorder="1" applyAlignment="1">
      <alignment wrapText="1" readingOrder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13" xfId="15" applyFont="1" applyFill="1" applyBorder="1" applyAlignment="1">
      <alignment horizontal="center" vertical="center"/>
    </xf>
    <xf numFmtId="0" fontId="17" fillId="2" borderId="14" xfId="15" applyFont="1" applyFill="1" applyBorder="1" applyAlignment="1">
      <alignment horizontal="center" vertical="center"/>
    </xf>
    <xf numFmtId="0" fontId="17" fillId="2" borderId="12" xfId="15" applyFont="1" applyFill="1" applyBorder="1" applyAlignment="1">
      <alignment horizontal="center" vertical="center"/>
    </xf>
    <xf numFmtId="164" fontId="17" fillId="2" borderId="10" xfId="15" applyNumberFormat="1" applyFont="1" applyFill="1" applyBorder="1" applyAlignment="1">
      <alignment horizontal="center" vertical="center"/>
    </xf>
    <xf numFmtId="164" fontId="17" fillId="2" borderId="8" xfId="15" applyNumberFormat="1" applyFont="1" applyFill="1" applyBorder="1" applyAlignment="1">
      <alignment horizontal="center" vertical="center"/>
    </xf>
    <xf numFmtId="164" fontId="17" fillId="2" borderId="9" xfId="15" applyNumberFormat="1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left" vertical="center"/>
    </xf>
    <xf numFmtId="0" fontId="70" fillId="2" borderId="14" xfId="0" applyFont="1" applyFill="1" applyBorder="1" applyAlignment="1">
      <alignment horizontal="left" vertical="center"/>
    </xf>
    <xf numFmtId="0" fontId="70" fillId="2" borderId="12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8" fillId="0" borderId="8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6" fillId="27" borderId="4" xfId="0" applyFont="1" applyFill="1" applyBorder="1" applyAlignment="1"/>
    <xf numFmtId="0" fontId="66" fillId="27" borderId="0" xfId="0" applyFont="1" applyFill="1" applyAlignment="1"/>
  </cellXfs>
  <cellStyles count="16">
    <cellStyle name="Comma" xfId="5" builtinId="3"/>
    <cellStyle name="Hyperlink 2" xfId="2" xr:uid="{CAF86D2A-393A-4212-8537-2DDD93D4DEBD}"/>
    <cellStyle name="Normal" xfId="0" builtinId="0"/>
    <cellStyle name="Normal 2" xfId="11" xr:uid="{E4CDA8BE-D09A-419D-8703-A1EEE6F24660}"/>
    <cellStyle name="Normal 2 3 2" xfId="3" xr:uid="{DC1DF28E-2EC6-42E5-AA67-B4616BFF04F6}"/>
    <cellStyle name="Normal 2 3 2 2" xfId="9" xr:uid="{E25CBCE2-3727-497C-A272-EAE65D7C0082}"/>
    <cellStyle name="Normal 2 3 3" xfId="1" xr:uid="{DC848F1F-70C6-46C0-ACAE-2A911CADED62}"/>
    <cellStyle name="Normal 2 3 3 2" xfId="6" xr:uid="{7A57F49C-90D0-4ABB-A54D-F1D51E0E6D46}"/>
    <cellStyle name="Normal 2 3 3 2 2" xfId="8" xr:uid="{D8D4D2A5-13B9-43D3-9A8C-F084F1CE9CCF}"/>
    <cellStyle name="Normal 2 3 3 2 2 2" xfId="12" xr:uid="{4D2C2EF2-6D2C-44ED-B60C-870BE6A7F171}"/>
    <cellStyle name="Normal 2 3 3 2 2 2 2" xfId="13" xr:uid="{0D6D1C41-D75C-462C-965A-C90FDF56CD4C}"/>
    <cellStyle name="Normal 2 3 3 2 2 2 2 2" xfId="15" xr:uid="{562E237C-E996-4483-8047-9494C4DBC0C5}"/>
    <cellStyle name="Normal 2 3 3 3" xfId="7" xr:uid="{A20FD60E-F7C7-4FA5-9A48-8A0E79161A58}"/>
    <cellStyle name="Normal 2 3 4" xfId="14" xr:uid="{BE4BB9B9-326E-40E1-817C-2D83C4785623}"/>
    <cellStyle name="Normal 3" xfId="4" xr:uid="{7EC2B508-20D2-439E-831B-C157CDEAEF06}"/>
    <cellStyle name="Normal 3 2" xfId="10" xr:uid="{06A3D8FF-2307-45C8-83C4-41EA68F05444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n Thompson" id="{A07F7174-D4D6-4A63-91FF-6F23D3FF8065}" userId="S::DoThompson@urbn.com::0c5bb3e9-963c-4149-8f9f-f861e87f22f7" providerId="AD"/>
  <person displayName="Yalini Ananthabalan" id="{B41C892E-0203-4046-9FEE-423555F72257}" userId="S::SAnanthabalan@anthropologie.com::33f6626a-64e1-4b09-8bfc-14c02020f4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6-08T17:38:23.65" personId="{B41C892E-0203-4046-9FEE-423555F72257}" id="{577FA4FD-B808-4E4A-91FA-5A2B7226523D}">
    <text>extended sampling time due to Golden week</text>
  </threadedComment>
  <threadedComment ref="D17" dT="2021-06-08T14:28:34.93" personId="{B41C892E-0203-4046-9FEE-423555F72257}" id="{F8D4A95E-8A4C-494A-8147-7AE8DB329F3E}">
    <text>9/22/2021 Textiles R&amp;D presentation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6" dT="2021-05-21T16:52:03.71" personId="{B41C892E-0203-4046-9FEE-423555F72257}" id="{BAA220A3-D4FA-47FF-AF8B-06FFAABB33D8}">
    <text>happened 5/10/2021</text>
  </threadedComment>
  <threadedComment ref="J6" dT="2021-05-20T18:36:32.00" personId="{B41C892E-0203-4046-9FEE-423555F72257}" id="{81A2CC4E-423C-4446-B864-80163CAB1133}">
    <text>concept to INDC</text>
  </threadedComment>
  <threadedComment ref="L6" dT="2021-05-20T18:36:32.00" personId="{B41C892E-0203-4046-9FEE-423555F72257}" id="{08229AA6-0BF1-41A1-840A-182B55667C9F}">
    <text>concept to INDC</text>
  </threadedComment>
  <threadedComment ref="J9" dT="2021-05-20T18:35:21.88" personId="{B41C892E-0203-4046-9FEE-423555F72257}" id="{37630ECA-2ABD-4E10-B6A9-2C3E759F8EEF}">
    <text>sketch to INDC</text>
  </threadedComment>
  <threadedComment ref="L9" dT="2021-05-20T18:35:21.88" personId="{B41C892E-0203-4046-9FEE-423555F72257}" id="{91751218-B60A-4DB0-B065-47EE53F03AC6}">
    <text>sketch to INDC</text>
  </threadedComment>
  <threadedComment ref="D10" dT="2020-10-22T19:14:45.95" personId="{B41C892E-0203-4046-9FEE-423555F72257}" id="{B8BFA8FC-ECA3-4612-A7BF-8C44D4CB1A02}">
    <text>same as textiles</text>
  </threadedComment>
  <threadedComment ref="J10" dT="2021-05-20T18:35:08.62" personId="{B41C892E-0203-4046-9FEE-423555F72257}" id="{F7276806-E3DB-4894-9772-DDB32321A64E}">
    <text>brief out to INDC</text>
  </threadedComment>
  <threadedComment ref="L10" dT="2021-05-20T18:35:08.62" personId="{B41C892E-0203-4046-9FEE-423555F72257}" id="{B2EDF2C9-0583-4285-97BB-30E3FB3CD73D}">
    <text>brief out to INDC</text>
  </threadedComment>
  <threadedComment ref="L15" dT="2021-05-20T18:30:35.57" personId="{B41C892E-0203-4046-9FEE-423555F72257}" id="{7A12D3DE-854A-4E81-A524-A2EF65717042}">
    <text>finalization to INDC</text>
  </threadedComment>
  <threadedComment ref="D20" dT="2021-04-12T15:09:33.09" personId="{B41C892E-0203-4046-9FEE-423555F72257}" id="{A6156758-77EC-4A43-878E-3AF8C9D54B53}">
    <text>No chase allowed for Spring 1.</text>
  </threadedComment>
  <threadedComment ref="E20" dT="2021-05-11T17:48:36.65" personId="{B41C892E-0203-4046-9FEE-423555F72257}" id="{859D545B-6127-40DD-B2D1-601A86CD4F7A}">
    <text>only Fall Trans chase allowed</text>
  </threadedComment>
  <threadedComment ref="I20" dT="2021-05-05T14:35:44.07" personId="{B41C892E-0203-4046-9FEE-423555F72257}" id="{86245B2E-41C2-4FC9-8DB9-AA0E188B2806}">
    <text>No chase allowed for BTS &amp; Fall 1 120 days</text>
  </threadedComment>
  <threadedComment ref="K20" dT="2021-05-05T14:35:44.07" personId="{B41C892E-0203-4046-9FEE-423555F72257}" id="{2FE55CF8-423F-4FAB-9F76-8364A23ED903}">
    <text>no chase allowed for early holiday and 120 days true holiday</text>
  </threadedComment>
  <threadedComment ref="E24" dT="2021-05-11T17:10:02.73" personId="{B41C892E-0203-4046-9FEE-423555F72257}" id="{C0C433AE-BBBE-4451-9D73-6AE48C447685}">
    <text>extended due to holidays</text>
  </threadedComment>
  <threadedComment ref="I24" dT="2021-04-27T15:24:58.45" personId="{B41C892E-0203-4046-9FEE-423555F72257}" id="{5D0D1354-8576-43B1-8942-75A8E1F0EF7F}">
    <text>extended to accomadate holidays</text>
  </threadedComment>
  <threadedComment ref="J24" dT="2021-05-20T18:26:40.72" personId="{B41C892E-0203-4046-9FEE-423555F72257}" id="{A6C44632-EAEB-4DCF-9DEF-830B82EDCA4D}">
    <text>POHB to INDC</text>
  </threadedComment>
  <threadedComment ref="L24" dT="2021-05-20T18:26:40.72" personId="{B41C892E-0203-4046-9FEE-423555F72257}" id="{E5657CC2-7170-464C-B3E6-62B5C501324D}">
    <text>POHB to INDC</text>
  </threadedComment>
  <threadedComment ref="D26" dT="2021-04-30T15:39:56.78" personId="{B41C892E-0203-4046-9FEE-423555F72257}" id="{B426AAAC-37F6-4255-B8ED-5B6AEAD3433B}">
    <text>added lead times for holidays</text>
  </threadedComment>
  <threadedComment ref="I27" dT="2021-04-27T15:24:42.75" personId="{B41C892E-0203-4046-9FEE-423555F72257}" id="{15DB6BF6-418E-4638-B7FC-66B94290E074}">
    <text>extended to accomadate holidays</text>
  </threadedComment>
  <threadedComment ref="I33" dT="2021-04-27T15:27:56.72" personId="{B41C892E-0203-4046-9FEE-423555F72257}" id="{881779D6-BAEF-4A89-88F0-479FB00D6F2E}">
    <text>extended to accomadate holidays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0" dT="2020-10-21T15:33:46.04" personId="{A07F7174-D4D6-4A63-91FF-6F23D3FF8065}" id="{EBCC5761-0BFF-4307-BDE5-820E689415F5}">
    <text>proposed on 10/21 Mtg</text>
  </threadedComment>
  <threadedComment ref="F12" dT="2020-10-21T15:43:06.03" personId="{A07F7174-D4D6-4A63-91FF-6F23D3FF8065}" id="{CB94BACA-F964-4AF7-9051-864B2F35EF97}">
    <text>add R&amp;D Dates to outlook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9500-7985-4972-8BE7-4F95F4AC1365}">
  <sheetPr>
    <tabColor theme="6" tint="0.59999389629810485"/>
    <pageSetUpPr autoPageBreaks="0" fitToPage="1"/>
  </sheetPr>
  <dimension ref="A1:I56"/>
  <sheetViews>
    <sheetView tabSelected="1" zoomScale="82" zoomScaleNormal="82" zoomScaleSheetLayoutView="100" workbookViewId="0">
      <pane xSplit="3" ySplit="9" topLeftCell="D31" activePane="bottomRight" state="frozen"/>
      <selection pane="topRight" activeCell="I1" sqref="I1"/>
      <selection pane="bottomLeft" activeCell="A10" sqref="A10"/>
      <selection pane="bottomRight" activeCell="G50" sqref="G50"/>
    </sheetView>
  </sheetViews>
  <sheetFormatPr defaultColWidth="14.42578125" defaultRowHeight="18.75" customHeight="1"/>
  <cols>
    <col min="1" max="1" width="14.42578125" style="312"/>
    <col min="2" max="2" width="8" style="312" hidden="1" customWidth="1"/>
    <col min="3" max="3" width="59.42578125" style="312" bestFit="1" customWidth="1"/>
    <col min="4" max="4" width="31" style="314" hidden="1" customWidth="1"/>
    <col min="5" max="5" width="30.42578125" style="314" hidden="1" customWidth="1"/>
    <col min="6" max="6" width="28.42578125" style="314" hidden="1" customWidth="1"/>
    <col min="7" max="7" width="24.140625" style="314" customWidth="1"/>
    <col min="8" max="8" width="28.7109375" style="314" customWidth="1"/>
    <col min="9" max="9" width="32.42578125" style="314" customWidth="1"/>
    <col min="10" max="16384" width="14.42578125" style="312"/>
  </cols>
  <sheetData>
    <row r="1" spans="1:9" ht="18.75" customHeight="1">
      <c r="C1" s="312" t="s">
        <v>0</v>
      </c>
      <c r="D1" s="313" t="s">
        <v>1</v>
      </c>
      <c r="E1" s="313" t="s">
        <v>2</v>
      </c>
      <c r="F1" s="313" t="s">
        <v>525</v>
      </c>
      <c r="G1" s="313" t="s">
        <v>531</v>
      </c>
      <c r="H1" s="313" t="s">
        <v>480</v>
      </c>
      <c r="I1" s="313" t="s">
        <v>525</v>
      </c>
    </row>
    <row r="2" spans="1:9" ht="29.25" customHeight="1">
      <c r="C2" s="315" t="s">
        <v>3</v>
      </c>
      <c r="D2" s="316">
        <v>2022</v>
      </c>
      <c r="E2" s="316">
        <v>2022</v>
      </c>
      <c r="F2" s="316">
        <v>2022</v>
      </c>
      <c r="G2" s="316">
        <v>2022</v>
      </c>
      <c r="H2" s="316">
        <v>2022</v>
      </c>
      <c r="I2" s="316"/>
    </row>
    <row r="3" spans="1:9" ht="21" hidden="1" customHeight="1">
      <c r="C3" s="317"/>
    </row>
    <row r="4" spans="1:9" ht="19.350000000000001" customHeight="1">
      <c r="C4" s="317"/>
      <c r="D4" s="318" t="s">
        <v>4</v>
      </c>
      <c r="E4" s="318"/>
      <c r="F4" s="318"/>
      <c r="G4" s="318"/>
      <c r="H4" s="318"/>
      <c r="I4" s="318"/>
    </row>
    <row r="5" spans="1:9" ht="18.75" hidden="1" customHeight="1">
      <c r="C5" s="315" t="s">
        <v>5</v>
      </c>
      <c r="D5" s="318" t="s">
        <v>6</v>
      </c>
      <c r="E5" s="318" t="s">
        <v>7</v>
      </c>
      <c r="F5" s="318" t="s">
        <v>8</v>
      </c>
      <c r="G5" s="318" t="s">
        <v>9</v>
      </c>
      <c r="H5" s="318" t="s">
        <v>9</v>
      </c>
      <c r="I5" s="318"/>
    </row>
    <row r="6" spans="1:9" ht="18.75" hidden="1" customHeight="1">
      <c r="C6" s="315" t="s">
        <v>10</v>
      </c>
      <c r="D6" s="318" t="s">
        <v>11</v>
      </c>
      <c r="E6" s="318" t="s">
        <v>12</v>
      </c>
      <c r="F6" s="318" t="s">
        <v>13</v>
      </c>
      <c r="G6" s="318" t="s">
        <v>14</v>
      </c>
      <c r="H6" s="318" t="s">
        <v>14</v>
      </c>
      <c r="I6" s="318"/>
    </row>
    <row r="7" spans="1:9" ht="18.75" hidden="1" customHeight="1">
      <c r="C7" s="315" t="s">
        <v>15</v>
      </c>
      <c r="D7" s="319" t="s">
        <v>16</v>
      </c>
      <c r="E7" s="319" t="s">
        <v>17</v>
      </c>
      <c r="F7" s="319" t="s">
        <v>18</v>
      </c>
      <c r="G7" s="319" t="s">
        <v>19</v>
      </c>
      <c r="H7" s="319" t="s">
        <v>19</v>
      </c>
      <c r="I7" s="319"/>
    </row>
    <row r="8" spans="1:9" ht="18" hidden="1" customHeight="1">
      <c r="C8" s="315" t="s">
        <v>20</v>
      </c>
      <c r="D8" s="319" t="s">
        <v>21</v>
      </c>
      <c r="E8" s="319" t="s">
        <v>22</v>
      </c>
      <c r="F8" s="319" t="s">
        <v>23</v>
      </c>
      <c r="G8" s="319" t="s">
        <v>24</v>
      </c>
      <c r="H8" s="319" t="s">
        <v>24</v>
      </c>
      <c r="I8" s="319"/>
    </row>
    <row r="9" spans="1:9" s="321" customFormat="1" ht="18.75" customHeight="1">
      <c r="A9" s="320" t="s">
        <v>528</v>
      </c>
      <c r="B9" s="320" t="s">
        <v>522</v>
      </c>
      <c r="C9" s="320" t="s">
        <v>25</v>
      </c>
      <c r="D9" s="320" t="s">
        <v>26</v>
      </c>
      <c r="E9" s="320" t="s">
        <v>27</v>
      </c>
      <c r="F9" s="320" t="s">
        <v>28</v>
      </c>
      <c r="G9" s="320" t="s">
        <v>29</v>
      </c>
      <c r="H9" s="320" t="s">
        <v>30</v>
      </c>
      <c r="I9" s="320" t="s">
        <v>31</v>
      </c>
    </row>
    <row r="10" spans="1:9" s="537" customFormat="1" ht="19.350000000000001" customHeight="1">
      <c r="A10" s="537" t="s">
        <v>523</v>
      </c>
      <c r="B10" s="537" t="s">
        <v>523</v>
      </c>
      <c r="C10" s="538" t="s">
        <v>32</v>
      </c>
      <c r="D10" s="539" t="s">
        <v>33</v>
      </c>
      <c r="E10" s="539">
        <v>44155</v>
      </c>
      <c r="F10" s="539">
        <v>44267</v>
      </c>
      <c r="G10" s="539">
        <v>44299</v>
      </c>
      <c r="H10" s="539">
        <v>44363</v>
      </c>
      <c r="I10" s="539">
        <v>44460</v>
      </c>
    </row>
    <row r="11" spans="1:9" ht="19.350000000000001" customHeight="1">
      <c r="C11" s="322" t="s">
        <v>34</v>
      </c>
      <c r="D11" s="323">
        <v>44112</v>
      </c>
      <c r="E11" s="323" t="s">
        <v>35</v>
      </c>
      <c r="F11" s="323">
        <v>44277</v>
      </c>
      <c r="G11" s="323">
        <v>44301</v>
      </c>
      <c r="H11" s="323">
        <v>44356</v>
      </c>
      <c r="I11" s="323">
        <v>44462</v>
      </c>
    </row>
    <row r="12" spans="1:9" ht="23.25" customHeight="1">
      <c r="A12" s="312" t="s">
        <v>523</v>
      </c>
      <c r="C12" s="322" t="s">
        <v>519</v>
      </c>
      <c r="D12" s="323">
        <v>44106</v>
      </c>
      <c r="E12" s="323">
        <v>44140</v>
      </c>
      <c r="F12" s="325" t="s">
        <v>36</v>
      </c>
      <c r="G12" s="323">
        <v>44311</v>
      </c>
      <c r="H12" s="325" t="s">
        <v>37</v>
      </c>
      <c r="I12" s="325">
        <v>44442</v>
      </c>
    </row>
    <row r="13" spans="1:9" ht="19.350000000000001" customHeight="1">
      <c r="C13" s="322" t="s">
        <v>520</v>
      </c>
      <c r="D13" s="323" t="s">
        <v>39</v>
      </c>
      <c r="E13" s="323">
        <v>44196</v>
      </c>
      <c r="F13" s="323">
        <v>44284</v>
      </c>
      <c r="G13" s="323">
        <v>44365</v>
      </c>
      <c r="H13" s="323">
        <v>44365</v>
      </c>
      <c r="I13" s="323">
        <v>44491</v>
      </c>
    </row>
    <row r="14" spans="1:9" ht="19.350000000000001" customHeight="1">
      <c r="C14" s="322" t="s">
        <v>521</v>
      </c>
      <c r="D14" s="323">
        <v>44165</v>
      </c>
      <c r="E14" s="323">
        <v>43842</v>
      </c>
      <c r="F14" s="326" t="s">
        <v>40</v>
      </c>
      <c r="G14" s="323">
        <v>44361</v>
      </c>
      <c r="H14" s="323">
        <v>44375</v>
      </c>
      <c r="I14" s="323">
        <v>44498</v>
      </c>
    </row>
    <row r="15" spans="1:9" ht="19.350000000000001" customHeight="1">
      <c r="C15" s="322" t="s">
        <v>42</v>
      </c>
      <c r="D15" s="323">
        <v>44169</v>
      </c>
      <c r="E15" s="323">
        <v>44227</v>
      </c>
      <c r="F15" s="323">
        <v>44305</v>
      </c>
      <c r="G15" s="323">
        <v>44368</v>
      </c>
      <c r="H15" s="323">
        <v>44392</v>
      </c>
      <c r="I15" s="323">
        <v>44504</v>
      </c>
    </row>
    <row r="16" spans="1:9" s="537" customFormat="1" ht="19.350000000000001" customHeight="1">
      <c r="B16" s="537" t="s">
        <v>523</v>
      </c>
      <c r="C16" s="538" t="s">
        <v>43</v>
      </c>
      <c r="D16" s="539" t="s">
        <v>44</v>
      </c>
      <c r="E16" s="539">
        <v>44230</v>
      </c>
      <c r="F16" s="539">
        <v>44308</v>
      </c>
      <c r="G16" s="539">
        <v>44370</v>
      </c>
      <c r="H16" s="539">
        <v>44403</v>
      </c>
      <c r="I16" s="539">
        <v>44508</v>
      </c>
    </row>
    <row r="17" spans="1:9" s="536" customFormat="1" ht="19.350000000000001" customHeight="1">
      <c r="C17" s="535" t="s">
        <v>45</v>
      </c>
      <c r="D17" s="344"/>
      <c r="E17" s="344"/>
      <c r="F17" s="323" t="s">
        <v>50</v>
      </c>
      <c r="G17" s="344">
        <v>44375</v>
      </c>
      <c r="H17" s="344">
        <v>44405</v>
      </c>
      <c r="I17" s="344">
        <v>44510</v>
      </c>
    </row>
    <row r="18" spans="1:9" ht="19.350000000000001" customHeight="1">
      <c r="C18" s="322" t="s">
        <v>46</v>
      </c>
      <c r="D18" s="323"/>
      <c r="E18" s="323">
        <v>44236</v>
      </c>
      <c r="F18" s="323">
        <v>44312</v>
      </c>
      <c r="G18" s="323">
        <v>44364</v>
      </c>
      <c r="H18" s="323" t="s">
        <v>518</v>
      </c>
      <c r="I18" s="323">
        <v>44511</v>
      </c>
    </row>
    <row r="19" spans="1:9" ht="18.75" customHeight="1">
      <c r="C19" s="322" t="s">
        <v>47</v>
      </c>
      <c r="D19" s="323"/>
      <c r="E19" s="323">
        <v>44257</v>
      </c>
      <c r="F19" s="323" t="s">
        <v>50</v>
      </c>
      <c r="G19" s="323"/>
      <c r="H19" s="324"/>
      <c r="I19" s="323"/>
    </row>
    <row r="20" spans="1:9" ht="19.350000000000001" customHeight="1">
      <c r="A20" s="312" t="s">
        <v>523</v>
      </c>
      <c r="C20" s="322" t="s">
        <v>49</v>
      </c>
      <c r="D20" s="323">
        <v>44217</v>
      </c>
      <c r="E20" s="323" t="s">
        <v>40</v>
      </c>
      <c r="F20" s="323" t="s">
        <v>50</v>
      </c>
      <c r="G20" s="344">
        <v>44398</v>
      </c>
      <c r="H20" s="323" t="s">
        <v>50</v>
      </c>
      <c r="I20" s="323" t="s">
        <v>50</v>
      </c>
    </row>
    <row r="21" spans="1:9" ht="19.350000000000001" customHeight="1">
      <c r="C21" s="322" t="s">
        <v>51</v>
      </c>
      <c r="D21" s="323">
        <v>44224</v>
      </c>
      <c r="E21" s="323" t="s">
        <v>40</v>
      </c>
      <c r="F21" s="323" t="s">
        <v>50</v>
      </c>
      <c r="G21" s="323" t="s">
        <v>50</v>
      </c>
      <c r="H21" s="323" t="s">
        <v>50</v>
      </c>
      <c r="I21" s="323" t="s">
        <v>50</v>
      </c>
    </row>
    <row r="22" spans="1:9" ht="18.75" customHeight="1">
      <c r="C22" s="322" t="s">
        <v>52</v>
      </c>
      <c r="D22" s="323">
        <v>44253</v>
      </c>
      <c r="E22" s="323" t="s">
        <v>40</v>
      </c>
      <c r="F22" s="323" t="s">
        <v>50</v>
      </c>
      <c r="G22" s="323">
        <v>44447</v>
      </c>
      <c r="H22" s="323" t="s">
        <v>50</v>
      </c>
      <c r="I22" s="323" t="s">
        <v>50</v>
      </c>
    </row>
    <row r="23" spans="1:9" ht="19.350000000000001" customHeight="1">
      <c r="A23" s="312" t="s">
        <v>523</v>
      </c>
      <c r="C23" s="322" t="s">
        <v>53</v>
      </c>
      <c r="D23" s="327" t="s">
        <v>54</v>
      </c>
      <c r="E23" s="323" t="s">
        <v>40</v>
      </c>
      <c r="F23" s="323" t="s">
        <v>50</v>
      </c>
      <c r="G23" s="323">
        <v>44460</v>
      </c>
      <c r="H23" s="323" t="s">
        <v>50</v>
      </c>
      <c r="I23" s="323" t="s">
        <v>50</v>
      </c>
    </row>
    <row r="24" spans="1:9" ht="19.350000000000001" customHeight="1">
      <c r="C24" s="322" t="s">
        <v>526</v>
      </c>
      <c r="D24" s="327"/>
      <c r="E24" s="323"/>
      <c r="F24" s="323"/>
      <c r="G24" s="323">
        <v>44461</v>
      </c>
      <c r="H24" s="323"/>
      <c r="I24" s="323"/>
    </row>
    <row r="25" spans="1:9" ht="19.350000000000001" customHeight="1">
      <c r="C25" s="322" t="s">
        <v>55</v>
      </c>
      <c r="D25" s="327"/>
      <c r="E25" s="323"/>
      <c r="F25" s="323" t="s">
        <v>50</v>
      </c>
      <c r="G25" s="323">
        <v>44463</v>
      </c>
      <c r="H25" s="323" t="s">
        <v>50</v>
      </c>
      <c r="I25" s="323" t="s">
        <v>50</v>
      </c>
    </row>
    <row r="26" spans="1:9" s="537" customFormat="1" ht="19.350000000000001" customHeight="1">
      <c r="A26" s="537" t="s">
        <v>523</v>
      </c>
      <c r="B26" s="537" t="s">
        <v>523</v>
      </c>
      <c r="C26" s="538" t="s">
        <v>56</v>
      </c>
      <c r="D26" s="539">
        <v>44287</v>
      </c>
      <c r="E26" s="539">
        <v>44272</v>
      </c>
      <c r="F26" s="539">
        <v>44335</v>
      </c>
      <c r="G26" s="539">
        <v>44475</v>
      </c>
      <c r="H26" s="539">
        <v>44440</v>
      </c>
      <c r="I26" s="539" t="s">
        <v>517</v>
      </c>
    </row>
    <row r="27" spans="1:9" ht="19.350000000000001" customHeight="1">
      <c r="A27" s="312" t="s">
        <v>523</v>
      </c>
      <c r="C27" s="322" t="s">
        <v>57</v>
      </c>
      <c r="D27" s="323"/>
      <c r="E27" s="323">
        <v>44279</v>
      </c>
      <c r="F27" s="323">
        <v>44342</v>
      </c>
      <c r="G27" s="323">
        <v>44482</v>
      </c>
      <c r="H27" s="323">
        <v>44447</v>
      </c>
      <c r="I27" s="323">
        <v>44544</v>
      </c>
    </row>
    <row r="28" spans="1:9" ht="19.350000000000001" customHeight="1">
      <c r="A28" s="312" t="s">
        <v>523</v>
      </c>
      <c r="C28" s="322" t="s">
        <v>58</v>
      </c>
      <c r="D28" s="323"/>
      <c r="E28" s="323"/>
      <c r="F28" s="323">
        <v>44349</v>
      </c>
      <c r="G28" s="323" t="s">
        <v>50</v>
      </c>
      <c r="H28" s="323">
        <v>44454</v>
      </c>
      <c r="I28" s="323" t="s">
        <v>50</v>
      </c>
    </row>
    <row r="29" spans="1:9" ht="18.75" customHeight="1">
      <c r="A29" s="312" t="s">
        <v>523</v>
      </c>
      <c r="C29" s="322" t="s">
        <v>59</v>
      </c>
      <c r="D29" s="323"/>
      <c r="E29" s="323">
        <v>44307</v>
      </c>
      <c r="F29" s="323">
        <v>44361</v>
      </c>
      <c r="G29" s="323" t="s">
        <v>50</v>
      </c>
      <c r="H29" s="323">
        <v>44470</v>
      </c>
      <c r="I29" s="323"/>
    </row>
    <row r="30" spans="1:9" ht="19.350000000000001" customHeight="1">
      <c r="A30" s="312" t="s">
        <v>523</v>
      </c>
      <c r="C30" s="322" t="s">
        <v>60</v>
      </c>
      <c r="D30" s="323">
        <v>44341</v>
      </c>
      <c r="E30" s="323">
        <v>44321</v>
      </c>
      <c r="F30" s="323">
        <v>44389</v>
      </c>
      <c r="G30" s="323">
        <v>44540</v>
      </c>
      <c r="H30" s="323">
        <v>44494</v>
      </c>
      <c r="I30" s="328">
        <v>44579</v>
      </c>
    </row>
    <row r="31" spans="1:9" ht="19.350000000000001" customHeight="1">
      <c r="C31" s="322" t="s">
        <v>61</v>
      </c>
      <c r="D31" s="327"/>
      <c r="E31" s="323" t="s">
        <v>62</v>
      </c>
      <c r="F31" s="327">
        <v>44396</v>
      </c>
      <c r="G31" s="323">
        <v>44550</v>
      </c>
      <c r="H31" s="323" t="s">
        <v>63</v>
      </c>
      <c r="I31" s="323">
        <v>44586</v>
      </c>
    </row>
    <row r="32" spans="1:9" ht="19.350000000000001" customHeight="1">
      <c r="C32" s="322" t="s">
        <v>64</v>
      </c>
      <c r="D32" s="327"/>
      <c r="E32" s="323">
        <v>44329</v>
      </c>
      <c r="F32" s="327">
        <v>44399</v>
      </c>
      <c r="G32" s="323">
        <v>44550</v>
      </c>
      <c r="H32" s="323" t="s">
        <v>63</v>
      </c>
      <c r="I32" s="323">
        <v>44586</v>
      </c>
    </row>
    <row r="33" spans="1:9" s="537" customFormat="1" ht="19.350000000000001" customHeight="1">
      <c r="A33" s="537" t="s">
        <v>523</v>
      </c>
      <c r="B33" s="537" t="s">
        <v>523</v>
      </c>
      <c r="C33" s="538" t="s">
        <v>527</v>
      </c>
      <c r="D33" s="540"/>
      <c r="E33" s="539">
        <v>44337</v>
      </c>
      <c r="F33" s="540">
        <v>44412</v>
      </c>
      <c r="G33" s="539">
        <v>44568</v>
      </c>
      <c r="H33" s="539">
        <v>44517</v>
      </c>
      <c r="I33" s="539">
        <v>44593</v>
      </c>
    </row>
    <row r="34" spans="1:9" ht="19.350000000000001" customHeight="1">
      <c r="B34" s="312" t="s">
        <v>523</v>
      </c>
      <c r="C34" s="322" t="s">
        <v>69</v>
      </c>
      <c r="D34" s="323"/>
      <c r="E34" s="323" t="s">
        <v>70</v>
      </c>
      <c r="F34" s="542" t="s">
        <v>524</v>
      </c>
      <c r="G34" s="323">
        <v>44575</v>
      </c>
      <c r="H34" s="323" t="s">
        <v>72</v>
      </c>
      <c r="I34" s="323" t="s">
        <v>516</v>
      </c>
    </row>
    <row r="35" spans="1:9" s="537" customFormat="1" ht="19.350000000000001" customHeight="1">
      <c r="A35" s="537" t="s">
        <v>523</v>
      </c>
      <c r="B35" s="537" t="s">
        <v>523</v>
      </c>
      <c r="C35" s="538" t="s">
        <v>75</v>
      </c>
      <c r="D35" s="539" t="s">
        <v>76</v>
      </c>
      <c r="E35" s="539">
        <v>44351</v>
      </c>
      <c r="F35" s="539">
        <v>44420</v>
      </c>
      <c r="G35" s="539">
        <v>44581</v>
      </c>
      <c r="H35" s="539">
        <v>44538</v>
      </c>
      <c r="I35" s="539">
        <v>44600</v>
      </c>
    </row>
    <row r="36" spans="1:9" ht="19.350000000000001" customHeight="1">
      <c r="B36" s="312" t="s">
        <v>523</v>
      </c>
      <c r="C36" s="322" t="s">
        <v>77</v>
      </c>
      <c r="D36" s="323"/>
      <c r="E36" s="323">
        <v>44355</v>
      </c>
      <c r="F36" s="344">
        <v>44425</v>
      </c>
      <c r="G36" s="323">
        <v>44586</v>
      </c>
      <c r="H36" s="323">
        <v>44543</v>
      </c>
      <c r="I36" s="323">
        <v>44607</v>
      </c>
    </row>
    <row r="37" spans="1:9" ht="19.350000000000001" customHeight="1">
      <c r="C37" s="322" t="s">
        <v>79</v>
      </c>
      <c r="D37" s="323"/>
      <c r="E37" s="323">
        <v>44350</v>
      </c>
      <c r="F37" s="323"/>
      <c r="G37" s="323" t="s">
        <v>50</v>
      </c>
      <c r="H37" s="323">
        <v>44540</v>
      </c>
      <c r="I37" s="323"/>
    </row>
    <row r="38" spans="1:9" ht="19.350000000000001" customHeight="1">
      <c r="A38" s="312" t="s">
        <v>523</v>
      </c>
      <c r="C38" s="322" t="s">
        <v>529</v>
      </c>
      <c r="D38" s="323"/>
      <c r="E38" s="323">
        <v>44350</v>
      </c>
      <c r="F38" s="323">
        <v>44423</v>
      </c>
      <c r="G38" s="323" t="s">
        <v>50</v>
      </c>
      <c r="H38" s="323">
        <v>44545</v>
      </c>
      <c r="I38" s="323">
        <v>44600</v>
      </c>
    </row>
    <row r="39" spans="1:9" ht="19.350000000000001" customHeight="1">
      <c r="A39" s="312" t="s">
        <v>523</v>
      </c>
      <c r="C39" s="322" t="s">
        <v>530</v>
      </c>
      <c r="D39" s="323"/>
      <c r="E39" s="323">
        <v>44386</v>
      </c>
      <c r="F39" s="323">
        <f>F38+40</f>
        <v>44463</v>
      </c>
      <c r="G39" s="323" t="s">
        <v>50</v>
      </c>
      <c r="H39" s="323">
        <v>44586</v>
      </c>
      <c r="I39" s="323">
        <v>44627</v>
      </c>
    </row>
    <row r="40" spans="1:9" ht="19.350000000000001" customHeight="1">
      <c r="C40" s="322" t="s">
        <v>82</v>
      </c>
      <c r="D40" s="323"/>
      <c r="E40" s="323">
        <v>44393</v>
      </c>
      <c r="F40" s="323">
        <v>44475</v>
      </c>
      <c r="G40" s="323" t="s">
        <v>50</v>
      </c>
      <c r="H40" s="323">
        <v>44593</v>
      </c>
      <c r="I40" s="323">
        <v>44634</v>
      </c>
    </row>
    <row r="41" spans="1:9" ht="18.75" customHeight="1">
      <c r="C41" s="331" t="s">
        <v>83</v>
      </c>
      <c r="D41" s="332"/>
      <c r="E41" s="332"/>
      <c r="F41" s="332"/>
      <c r="G41" s="332"/>
      <c r="H41" s="332"/>
      <c r="I41" s="332"/>
    </row>
    <row r="42" spans="1:9" ht="18.75" customHeight="1">
      <c r="C42" s="333" t="s">
        <v>84</v>
      </c>
      <c r="D42" s="334">
        <f t="shared" ref="D42" si="0">D44-120</f>
        <v>44343</v>
      </c>
      <c r="E42" s="334" t="s">
        <v>85</v>
      </c>
      <c r="F42" s="334" t="s">
        <v>85</v>
      </c>
      <c r="G42" s="332">
        <v>44571</v>
      </c>
      <c r="H42" s="334" t="s">
        <v>85</v>
      </c>
      <c r="I42" s="334"/>
    </row>
    <row r="43" spans="1:9" ht="18.75" customHeight="1">
      <c r="C43" s="333" t="s">
        <v>86</v>
      </c>
      <c r="D43" s="334">
        <f t="shared" ref="D43:G43" si="1">D44-90</f>
        <v>44373</v>
      </c>
      <c r="E43" s="334" t="s">
        <v>85</v>
      </c>
      <c r="F43" s="334" t="s">
        <v>85</v>
      </c>
      <c r="G43" s="334">
        <f t="shared" si="1"/>
        <v>44604</v>
      </c>
      <c r="H43" s="334" t="s">
        <v>85</v>
      </c>
      <c r="I43" s="334" t="s">
        <v>85</v>
      </c>
    </row>
    <row r="44" spans="1:9" ht="18.75" customHeight="1">
      <c r="C44" s="333" t="s">
        <v>87</v>
      </c>
      <c r="D44" s="334">
        <f>D45-80</f>
        <v>44463</v>
      </c>
      <c r="E44" s="334" t="s">
        <v>85</v>
      </c>
      <c r="F44" s="334" t="s">
        <v>85</v>
      </c>
      <c r="G44" s="334">
        <f>G45-80</f>
        <v>44694</v>
      </c>
      <c r="H44" s="334" t="s">
        <v>85</v>
      </c>
      <c r="I44" s="334" t="s">
        <v>85</v>
      </c>
    </row>
    <row r="45" spans="1:9" ht="18.75" customHeight="1">
      <c r="C45" s="333" t="s">
        <v>88</v>
      </c>
      <c r="D45" s="492">
        <v>44543</v>
      </c>
      <c r="E45" s="334" t="s">
        <v>85</v>
      </c>
      <c r="F45" s="334" t="s">
        <v>85</v>
      </c>
      <c r="G45" s="334">
        <v>44774</v>
      </c>
      <c r="H45" s="334" t="s">
        <v>85</v>
      </c>
      <c r="I45" s="334" t="s">
        <v>85</v>
      </c>
    </row>
    <row r="46" spans="1:9" ht="18.75" customHeight="1">
      <c r="C46" s="335" t="s">
        <v>89</v>
      </c>
      <c r="D46" s="336"/>
      <c r="E46" s="336"/>
      <c r="F46" s="336"/>
      <c r="G46" s="336"/>
      <c r="H46" s="336"/>
      <c r="I46" s="336"/>
    </row>
    <row r="47" spans="1:9" ht="18.75" customHeight="1">
      <c r="A47" s="312" t="s">
        <v>523</v>
      </c>
      <c r="B47" s="537" t="s">
        <v>523</v>
      </c>
      <c r="C47" s="538" t="s">
        <v>90</v>
      </c>
      <c r="D47" s="539">
        <f t="shared" ref="D47" si="2">D49-120</f>
        <v>44346</v>
      </c>
      <c r="E47" s="539">
        <f>E49-120</f>
        <v>44343</v>
      </c>
      <c r="F47" s="539">
        <v>44427</v>
      </c>
      <c r="G47" s="539">
        <f>G49-120</f>
        <v>44517</v>
      </c>
      <c r="H47" s="539">
        <v>44545</v>
      </c>
      <c r="I47" s="539">
        <v>44608</v>
      </c>
    </row>
    <row r="48" spans="1:9" ht="18.75" customHeight="1">
      <c r="C48" s="337" t="s">
        <v>91</v>
      </c>
      <c r="D48" s="338">
        <f t="shared" ref="D48" si="3">D49-90</f>
        <v>44376</v>
      </c>
      <c r="E48" s="338">
        <f>E49-90</f>
        <v>44373</v>
      </c>
      <c r="F48" s="338">
        <f>F49-90</f>
        <v>44465</v>
      </c>
      <c r="G48" s="338">
        <f t="shared" ref="G48:H48" si="4">G49-90</f>
        <v>44547</v>
      </c>
      <c r="H48" s="338">
        <f t="shared" si="4"/>
        <v>44577</v>
      </c>
      <c r="I48" s="338">
        <f>I49-90</f>
        <v>44642</v>
      </c>
    </row>
    <row r="49" spans="1:9" ht="18.75" customHeight="1">
      <c r="A49" s="312" t="s">
        <v>523</v>
      </c>
      <c r="B49" s="312" t="s">
        <v>523</v>
      </c>
      <c r="C49" s="337" t="s">
        <v>92</v>
      </c>
      <c r="D49" s="338">
        <f>D50-77</f>
        <v>44466</v>
      </c>
      <c r="E49" s="338">
        <f>E50-80</f>
        <v>44463</v>
      </c>
      <c r="F49" s="338">
        <f>F50-80</f>
        <v>44555</v>
      </c>
      <c r="G49" s="338">
        <f>G50-80</f>
        <v>44637</v>
      </c>
      <c r="H49" s="338">
        <f>H50-80</f>
        <v>44667</v>
      </c>
      <c r="I49" s="338">
        <f>I50-77</f>
        <v>44732</v>
      </c>
    </row>
    <row r="50" spans="1:9" ht="18.75" customHeight="1">
      <c r="B50" s="537" t="s">
        <v>523</v>
      </c>
      <c r="C50" s="538" t="s">
        <v>93</v>
      </c>
      <c r="D50" s="539">
        <v>44543</v>
      </c>
      <c r="E50" s="539">
        <v>44543</v>
      </c>
      <c r="F50" s="539">
        <v>44635</v>
      </c>
      <c r="G50" s="556">
        <v>44717</v>
      </c>
      <c r="H50" s="539">
        <v>44747</v>
      </c>
      <c r="I50" s="541">
        <v>44809</v>
      </c>
    </row>
    <row r="51" spans="1:9" ht="18.75" customHeight="1">
      <c r="C51" s="339" t="s">
        <v>94</v>
      </c>
      <c r="D51" s="340"/>
      <c r="E51" s="340"/>
      <c r="F51" s="340"/>
      <c r="G51" s="340"/>
      <c r="H51" s="340"/>
      <c r="I51" s="341"/>
    </row>
    <row r="52" spans="1:9" ht="18.75" customHeight="1">
      <c r="A52" s="312" t="s">
        <v>523</v>
      </c>
      <c r="C52" s="342" t="s">
        <v>95</v>
      </c>
      <c r="D52" s="340">
        <f t="shared" ref="D52:H52" si="5">D54-120</f>
        <v>44388</v>
      </c>
      <c r="E52" s="340">
        <f>E54-120</f>
        <v>44397</v>
      </c>
      <c r="F52" s="340">
        <f t="shared" ref="F52" si="6">F54-120</f>
        <v>44479</v>
      </c>
      <c r="G52" s="340">
        <f>G54-120</f>
        <v>44588</v>
      </c>
      <c r="H52" s="340">
        <f t="shared" si="5"/>
        <v>44581</v>
      </c>
      <c r="I52" s="340">
        <v>44635</v>
      </c>
    </row>
    <row r="53" spans="1:9" ht="18.75" customHeight="1">
      <c r="C53" s="342" t="s">
        <v>96</v>
      </c>
      <c r="D53" s="341">
        <f t="shared" ref="D53:H53" si="7">D54-90</f>
        <v>44418</v>
      </c>
      <c r="E53" s="341">
        <f t="shared" si="7"/>
        <v>44427</v>
      </c>
      <c r="F53" s="341">
        <f t="shared" si="7"/>
        <v>44509</v>
      </c>
      <c r="G53" s="341">
        <f t="shared" si="7"/>
        <v>44618</v>
      </c>
      <c r="H53" s="341">
        <f t="shared" si="7"/>
        <v>44611</v>
      </c>
      <c r="I53" s="341">
        <f>I54-90</f>
        <v>44663</v>
      </c>
    </row>
    <row r="54" spans="1:9" ht="18.75" customHeight="1">
      <c r="A54" s="312" t="s">
        <v>523</v>
      </c>
      <c r="C54" s="342" t="s">
        <v>97</v>
      </c>
      <c r="D54" s="341">
        <f>D55-80</f>
        <v>44508</v>
      </c>
      <c r="E54" s="341">
        <f>E55-80</f>
        <v>44517</v>
      </c>
      <c r="F54" s="341">
        <f>F55-80</f>
        <v>44599</v>
      </c>
      <c r="G54" s="341">
        <f>G55-80</f>
        <v>44708</v>
      </c>
      <c r="H54" s="341">
        <f>H55-80</f>
        <v>44701</v>
      </c>
      <c r="I54" s="341">
        <f>I55-77</f>
        <v>44753</v>
      </c>
    </row>
    <row r="55" spans="1:9" ht="18.75" customHeight="1">
      <c r="C55" s="342" t="s">
        <v>98</v>
      </c>
      <c r="D55" s="341">
        <v>44588</v>
      </c>
      <c r="E55" s="341">
        <v>44597</v>
      </c>
      <c r="F55" s="341">
        <v>44679</v>
      </c>
      <c r="G55" s="341">
        <v>44788</v>
      </c>
      <c r="H55" s="341">
        <v>44781</v>
      </c>
      <c r="I55" s="343">
        <v>44830</v>
      </c>
    </row>
    <row r="56" spans="1:9" ht="18.75" customHeight="1">
      <c r="C56" s="329"/>
      <c r="D56" s="330"/>
      <c r="E56" s="330"/>
      <c r="F56" s="330"/>
      <c r="G56" s="330"/>
      <c r="H56" s="330"/>
      <c r="I56" s="330"/>
    </row>
  </sheetData>
  <autoFilter ref="A9:I55" xr:uid="{52659500-7985-4972-8BE7-4F95F4AC1365}"/>
  <pageMargins left="0.7" right="0.7" top="0.75" bottom="0.75" header="0.3" footer="0.3"/>
  <pageSetup paperSize="3" scale="43" fitToWidth="0" orientation="landscape" r:id="rId1"/>
  <headerFooter>
    <oddHeader>&amp;L&amp;D&amp;R&amp;F</oddHeader>
    <oddFooter>&amp;R&amp;D&amp;T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15A8-C777-4C30-80FB-7F63A708BF31}">
  <dimension ref="A1:H79"/>
  <sheetViews>
    <sheetView workbookViewId="0"/>
  </sheetViews>
  <sheetFormatPr defaultColWidth="9.42578125" defaultRowHeight="15"/>
  <cols>
    <col min="1" max="1" width="39" style="199" bestFit="1" customWidth="1"/>
    <col min="2" max="2" width="23.42578125" style="199" customWidth="1"/>
    <col min="3" max="3" width="22.42578125" style="199" customWidth="1"/>
    <col min="4" max="4" width="9.42578125" style="199"/>
    <col min="5" max="5" width="34.42578125" style="199" customWidth="1"/>
    <col min="6" max="6" width="39.42578125" style="199" customWidth="1"/>
    <col min="7" max="7" width="50.42578125" style="248" customWidth="1"/>
    <col min="8" max="16384" width="9.42578125" style="199"/>
  </cols>
  <sheetData>
    <row r="1" spans="1:8" ht="56.25" customHeight="1">
      <c r="A1" s="558" t="s">
        <v>113</v>
      </c>
      <c r="B1" s="558"/>
      <c r="C1" s="558"/>
      <c r="D1" s="485"/>
      <c r="E1" s="557" t="s">
        <v>114</v>
      </c>
      <c r="F1" s="557"/>
      <c r="G1" s="557"/>
      <c r="H1" s="485"/>
    </row>
    <row r="2" spans="1:8">
      <c r="A2" s="201"/>
      <c r="B2" s="200"/>
      <c r="C2" s="200"/>
      <c r="D2" s="485"/>
      <c r="E2" s="235"/>
      <c r="F2" s="235"/>
      <c r="G2" s="240"/>
      <c r="H2" s="485"/>
    </row>
    <row r="3" spans="1:8">
      <c r="A3" s="202" t="s">
        <v>115</v>
      </c>
      <c r="B3" s="202" t="s">
        <v>116</v>
      </c>
      <c r="C3" s="202" t="s">
        <v>117</v>
      </c>
      <c r="D3" s="485"/>
      <c r="E3" s="236" t="s">
        <v>118</v>
      </c>
      <c r="F3" s="241" t="s">
        <v>119</v>
      </c>
      <c r="G3" s="241" t="s">
        <v>117</v>
      </c>
      <c r="H3" s="485"/>
    </row>
    <row r="4" spans="1:8" ht="60.75">
      <c r="A4" s="203" t="s">
        <v>120</v>
      </c>
      <c r="B4" s="204">
        <v>44064</v>
      </c>
      <c r="C4" s="205" t="s">
        <v>121</v>
      </c>
      <c r="D4" s="485"/>
      <c r="E4" s="237" t="s">
        <v>120</v>
      </c>
      <c r="F4" s="255">
        <v>44270</v>
      </c>
      <c r="G4" s="252"/>
      <c r="H4" s="485"/>
    </row>
    <row r="5" spans="1:8" ht="60.75">
      <c r="A5" s="203" t="s">
        <v>122</v>
      </c>
      <c r="B5" s="204">
        <v>44074</v>
      </c>
      <c r="C5" s="205" t="s">
        <v>123</v>
      </c>
      <c r="D5" s="485"/>
      <c r="E5" s="237" t="s">
        <v>122</v>
      </c>
      <c r="F5" s="242" t="s">
        <v>124</v>
      </c>
      <c r="G5" s="252"/>
      <c r="H5" s="485"/>
    </row>
    <row r="6" spans="1:8">
      <c r="A6" s="206" t="s">
        <v>125</v>
      </c>
      <c r="B6" s="207"/>
      <c r="C6" s="207"/>
      <c r="D6" s="485"/>
      <c r="E6" s="238" t="s">
        <v>125</v>
      </c>
      <c r="F6" s="243" t="s">
        <v>124</v>
      </c>
      <c r="G6" s="243" t="s">
        <v>124</v>
      </c>
      <c r="H6" s="485"/>
    </row>
    <row r="7" spans="1:8">
      <c r="A7" s="203" t="s">
        <v>126</v>
      </c>
      <c r="B7" s="204">
        <v>44095</v>
      </c>
      <c r="C7" s="208"/>
      <c r="D7" s="485"/>
      <c r="E7" s="237" t="s">
        <v>126</v>
      </c>
      <c r="F7" s="255">
        <v>44298</v>
      </c>
      <c r="G7" s="252" t="s">
        <v>124</v>
      </c>
      <c r="H7" s="485"/>
    </row>
    <row r="8" spans="1:8">
      <c r="A8" s="203" t="s">
        <v>127</v>
      </c>
      <c r="B8" s="204">
        <v>44095</v>
      </c>
      <c r="C8" s="209"/>
      <c r="D8" s="485"/>
      <c r="E8" s="237" t="s">
        <v>127</v>
      </c>
      <c r="F8" s="255">
        <v>44298</v>
      </c>
      <c r="G8" s="252" t="s">
        <v>124</v>
      </c>
      <c r="H8" s="485"/>
    </row>
    <row r="9" spans="1:8" ht="24.75">
      <c r="A9" s="203" t="s">
        <v>128</v>
      </c>
      <c r="B9" s="204" t="s">
        <v>129</v>
      </c>
      <c r="C9" s="209"/>
      <c r="D9" s="485"/>
      <c r="E9" s="237" t="s">
        <v>128</v>
      </c>
      <c r="F9" s="254">
        <v>44305</v>
      </c>
      <c r="G9" s="252" t="s">
        <v>124</v>
      </c>
      <c r="H9" s="485"/>
    </row>
    <row r="10" spans="1:8" ht="24.75">
      <c r="A10" s="203" t="s">
        <v>130</v>
      </c>
      <c r="B10" s="204">
        <v>44102</v>
      </c>
      <c r="C10" s="209" t="s">
        <v>131</v>
      </c>
      <c r="D10" s="485"/>
      <c r="E10" s="237" t="s">
        <v>130</v>
      </c>
      <c r="F10" s="267">
        <v>44305</v>
      </c>
      <c r="G10" s="252"/>
      <c r="H10" s="485"/>
    </row>
    <row r="11" spans="1:8">
      <c r="A11" s="206" t="s">
        <v>132</v>
      </c>
      <c r="B11" s="210"/>
      <c r="C11" s="210"/>
      <c r="D11" s="485"/>
      <c r="E11" s="238" t="s">
        <v>132</v>
      </c>
      <c r="F11" s="244" t="s">
        <v>124</v>
      </c>
      <c r="G11" s="244" t="s">
        <v>124</v>
      </c>
      <c r="H11" s="485"/>
    </row>
    <row r="12" spans="1:8" ht="24.75">
      <c r="A12" s="203" t="s">
        <v>133</v>
      </c>
      <c r="B12" s="204" t="s">
        <v>134</v>
      </c>
      <c r="C12" s="209" t="s">
        <v>135</v>
      </c>
      <c r="D12" s="485"/>
      <c r="E12" s="237" t="s">
        <v>136</v>
      </c>
      <c r="F12" s="255">
        <v>44340</v>
      </c>
      <c r="G12" s="257" t="s">
        <v>137</v>
      </c>
      <c r="H12" s="485"/>
    </row>
    <row r="13" spans="1:8" ht="24.75">
      <c r="A13" s="203" t="s">
        <v>138</v>
      </c>
      <c r="B13" s="211">
        <v>44137</v>
      </c>
      <c r="C13" s="209"/>
      <c r="D13" s="485"/>
      <c r="E13" s="237" t="s">
        <v>139</v>
      </c>
      <c r="F13" s="285">
        <v>44340</v>
      </c>
      <c r="G13" s="273" t="s">
        <v>140</v>
      </c>
      <c r="H13" s="485"/>
    </row>
    <row r="14" spans="1:8" ht="36.75">
      <c r="A14" s="203" t="s">
        <v>141</v>
      </c>
      <c r="B14" s="204">
        <v>44144</v>
      </c>
      <c r="C14" s="209" t="s">
        <v>142</v>
      </c>
      <c r="D14" s="485"/>
      <c r="E14" s="237" t="s">
        <v>143</v>
      </c>
      <c r="F14" s="255">
        <v>44382</v>
      </c>
      <c r="G14" s="257" t="s">
        <v>144</v>
      </c>
      <c r="H14" s="486"/>
    </row>
    <row r="15" spans="1:8" ht="36.75">
      <c r="A15" s="203" t="s">
        <v>145</v>
      </c>
      <c r="B15" s="204" t="s">
        <v>146</v>
      </c>
      <c r="C15" s="208" t="s">
        <v>147</v>
      </c>
      <c r="D15" s="485"/>
      <c r="E15" s="237" t="s">
        <v>145</v>
      </c>
      <c r="F15" s="266" t="s">
        <v>148</v>
      </c>
      <c r="G15" s="252" t="s">
        <v>149</v>
      </c>
      <c r="H15" s="485"/>
    </row>
    <row r="16" spans="1:8" ht="36.75">
      <c r="A16" s="203" t="s">
        <v>150</v>
      </c>
      <c r="B16" s="204" t="s">
        <v>151</v>
      </c>
      <c r="C16" s="208" t="s">
        <v>152</v>
      </c>
      <c r="D16" s="485"/>
      <c r="E16" s="237" t="s">
        <v>150</v>
      </c>
      <c r="F16" s="245" t="s">
        <v>124</v>
      </c>
      <c r="G16" s="252"/>
      <c r="H16" s="485"/>
    </row>
    <row r="17" spans="1:7">
      <c r="A17" s="203" t="s">
        <v>153</v>
      </c>
      <c r="B17" s="204">
        <v>44155</v>
      </c>
      <c r="C17" s="208" t="s">
        <v>154</v>
      </c>
      <c r="D17" s="485"/>
      <c r="E17" s="237" t="s">
        <v>153</v>
      </c>
      <c r="F17" s="246">
        <v>44389</v>
      </c>
      <c r="G17" s="252" t="s">
        <v>154</v>
      </c>
    </row>
    <row r="18" spans="1:7">
      <c r="A18" s="203" t="s">
        <v>155</v>
      </c>
      <c r="B18" s="204">
        <v>44169</v>
      </c>
      <c r="C18" s="208" t="s">
        <v>154</v>
      </c>
      <c r="D18" s="485"/>
      <c r="E18" s="237" t="s">
        <v>155</v>
      </c>
      <c r="F18" s="246">
        <v>44396</v>
      </c>
      <c r="G18" s="252" t="s">
        <v>154</v>
      </c>
    </row>
    <row r="19" spans="1:7">
      <c r="A19" s="203" t="s">
        <v>156</v>
      </c>
      <c r="B19" s="204">
        <v>44176</v>
      </c>
      <c r="C19" s="208" t="s">
        <v>154</v>
      </c>
      <c r="D19" s="485"/>
      <c r="E19" s="237" t="s">
        <v>156</v>
      </c>
      <c r="F19" s="246">
        <v>44403</v>
      </c>
      <c r="G19" s="252" t="s">
        <v>154</v>
      </c>
    </row>
    <row r="20" spans="1:7">
      <c r="A20" s="203" t="s">
        <v>157</v>
      </c>
      <c r="B20" s="204">
        <v>44183</v>
      </c>
      <c r="C20" s="208" t="s">
        <v>154</v>
      </c>
      <c r="D20" s="485"/>
      <c r="E20" s="237" t="s">
        <v>157</v>
      </c>
      <c r="F20" s="246" t="s">
        <v>158</v>
      </c>
      <c r="G20" s="252" t="s">
        <v>154</v>
      </c>
    </row>
    <row r="21" spans="1:7">
      <c r="A21" s="203" t="s">
        <v>159</v>
      </c>
      <c r="B21" s="204">
        <v>43838</v>
      </c>
      <c r="C21" s="208" t="s">
        <v>154</v>
      </c>
      <c r="D21" s="485"/>
      <c r="E21" s="237"/>
      <c r="F21" s="246"/>
      <c r="G21" s="252"/>
    </row>
    <row r="22" spans="1:7">
      <c r="A22" s="203" t="s">
        <v>160</v>
      </c>
      <c r="B22" s="204">
        <v>43845</v>
      </c>
      <c r="C22" s="208" t="s">
        <v>154</v>
      </c>
      <c r="D22" s="485"/>
      <c r="E22" s="237"/>
      <c r="F22" s="246"/>
      <c r="G22" s="252"/>
    </row>
    <row r="23" spans="1:7" ht="24.75">
      <c r="A23" s="203" t="s">
        <v>161</v>
      </c>
      <c r="B23" s="204">
        <v>44179</v>
      </c>
      <c r="C23" s="208" t="s">
        <v>162</v>
      </c>
      <c r="D23" s="485"/>
      <c r="E23" s="237" t="s">
        <v>161</v>
      </c>
      <c r="F23" s="270" t="s">
        <v>163</v>
      </c>
      <c r="G23" s="252" t="s">
        <v>162</v>
      </c>
    </row>
    <row r="24" spans="1:7">
      <c r="A24" s="203" t="s">
        <v>164</v>
      </c>
      <c r="B24" s="204" t="s">
        <v>165</v>
      </c>
      <c r="C24" s="209"/>
      <c r="D24" s="485"/>
      <c r="E24" s="269" t="s">
        <v>164</v>
      </c>
      <c r="F24" s="268" t="s">
        <v>165</v>
      </c>
      <c r="G24" s="252" t="s">
        <v>124</v>
      </c>
    </row>
    <row r="25" spans="1:7" ht="24.75">
      <c r="A25" s="203" t="s">
        <v>166</v>
      </c>
      <c r="B25" s="204">
        <v>44211</v>
      </c>
      <c r="C25" s="208" t="s">
        <v>167</v>
      </c>
      <c r="D25" s="485"/>
      <c r="E25" s="237" t="s">
        <v>168</v>
      </c>
      <c r="F25" s="246" t="s">
        <v>163</v>
      </c>
      <c r="G25" s="252" t="s">
        <v>167</v>
      </c>
    </row>
    <row r="26" spans="1:7">
      <c r="A26" s="203" t="s">
        <v>164</v>
      </c>
      <c r="B26" s="204" t="s">
        <v>165</v>
      </c>
      <c r="C26" s="209"/>
      <c r="D26" s="485"/>
      <c r="E26" s="237" t="s">
        <v>164</v>
      </c>
      <c r="F26" s="245" t="s">
        <v>163</v>
      </c>
      <c r="G26" s="252" t="s">
        <v>124</v>
      </c>
    </row>
    <row r="27" spans="1:7">
      <c r="A27" s="206" t="s">
        <v>169</v>
      </c>
      <c r="B27" s="210"/>
      <c r="C27" s="210"/>
      <c r="D27" s="485"/>
      <c r="E27" s="238" t="s">
        <v>169</v>
      </c>
      <c r="F27" s="244" t="s">
        <v>124</v>
      </c>
      <c r="G27" s="244" t="s">
        <v>124</v>
      </c>
    </row>
    <row r="28" spans="1:7" ht="24.75">
      <c r="A28" s="203" t="s">
        <v>170</v>
      </c>
      <c r="B28" s="204">
        <v>44207</v>
      </c>
      <c r="C28" s="209"/>
      <c r="D28" s="485"/>
      <c r="E28" s="237" t="s">
        <v>170</v>
      </c>
      <c r="F28" s="245" t="s">
        <v>124</v>
      </c>
      <c r="G28" s="252" t="s">
        <v>124</v>
      </c>
    </row>
    <row r="29" spans="1:7" ht="72.75">
      <c r="A29" s="203" t="s">
        <v>171</v>
      </c>
      <c r="B29" s="204">
        <v>44214</v>
      </c>
      <c r="C29" s="208" t="s">
        <v>172</v>
      </c>
      <c r="D29" s="485"/>
      <c r="E29" s="237" t="s">
        <v>171</v>
      </c>
      <c r="F29" s="246"/>
      <c r="G29" s="252"/>
    </row>
    <row r="30" spans="1:7">
      <c r="A30" s="203" t="s">
        <v>173</v>
      </c>
      <c r="B30" s="204">
        <v>44256</v>
      </c>
      <c r="C30" s="209"/>
      <c r="D30" s="485"/>
      <c r="E30" s="237" t="s">
        <v>173</v>
      </c>
      <c r="F30" s="271"/>
      <c r="G30" s="252" t="s">
        <v>124</v>
      </c>
    </row>
    <row r="31" spans="1:7" ht="24.75">
      <c r="A31" s="203" t="s">
        <v>174</v>
      </c>
      <c r="B31" s="204">
        <v>44270</v>
      </c>
      <c r="C31" s="208" t="s">
        <v>175</v>
      </c>
      <c r="D31" s="485"/>
      <c r="E31" s="269" t="s">
        <v>174</v>
      </c>
      <c r="F31" s="272">
        <v>44407</v>
      </c>
      <c r="G31" s="252"/>
    </row>
    <row r="32" spans="1:7" ht="48.75">
      <c r="A32" s="203" t="s">
        <v>176</v>
      </c>
      <c r="B32" s="204">
        <v>44256</v>
      </c>
      <c r="C32" s="208" t="s">
        <v>177</v>
      </c>
      <c r="D32" s="485"/>
      <c r="E32" s="237" t="s">
        <v>176</v>
      </c>
      <c r="F32" s="246"/>
      <c r="G32" s="252"/>
    </row>
    <row r="33" spans="1:7">
      <c r="A33" s="206" t="s">
        <v>178</v>
      </c>
      <c r="B33" s="210"/>
      <c r="C33" s="210"/>
      <c r="D33" s="485"/>
      <c r="E33" s="238" t="s">
        <v>178</v>
      </c>
      <c r="F33" s="244" t="s">
        <v>124</v>
      </c>
      <c r="G33" s="244" t="s">
        <v>124</v>
      </c>
    </row>
    <row r="34" spans="1:7">
      <c r="A34" s="203" t="s">
        <v>179</v>
      </c>
      <c r="B34" s="204">
        <v>44287</v>
      </c>
      <c r="C34" s="209"/>
      <c r="D34" s="485"/>
      <c r="E34" s="237" t="s">
        <v>179</v>
      </c>
      <c r="F34" s="246">
        <v>44452</v>
      </c>
      <c r="G34" s="252" t="s">
        <v>124</v>
      </c>
    </row>
    <row r="35" spans="1:7">
      <c r="A35" s="203" t="s">
        <v>180</v>
      </c>
      <c r="B35" s="204">
        <v>44336</v>
      </c>
      <c r="C35" s="209"/>
      <c r="D35" s="485"/>
      <c r="E35" s="237" t="s">
        <v>180</v>
      </c>
      <c r="F35" s="246">
        <v>44515</v>
      </c>
      <c r="G35" s="252" t="s">
        <v>124</v>
      </c>
    </row>
    <row r="36" spans="1:7">
      <c r="A36" s="203" t="s">
        <v>181</v>
      </c>
      <c r="B36" s="204" t="s">
        <v>182</v>
      </c>
      <c r="C36" s="209"/>
      <c r="D36" s="485"/>
      <c r="E36" s="237" t="s">
        <v>181</v>
      </c>
      <c r="F36" s="245" t="s">
        <v>183</v>
      </c>
      <c r="G36" s="252" t="s">
        <v>124</v>
      </c>
    </row>
    <row r="37" spans="1:7">
      <c r="A37" s="203" t="s">
        <v>184</v>
      </c>
      <c r="B37" s="204" t="s">
        <v>185</v>
      </c>
      <c r="C37" s="208"/>
      <c r="D37" s="485"/>
      <c r="E37" s="237" t="s">
        <v>184</v>
      </c>
      <c r="F37" s="246">
        <v>44536</v>
      </c>
      <c r="G37" s="252" t="s">
        <v>124</v>
      </c>
    </row>
    <row r="38" spans="1:7">
      <c r="A38" s="203" t="s">
        <v>186</v>
      </c>
      <c r="B38" s="204">
        <v>44370</v>
      </c>
      <c r="C38" s="209"/>
      <c r="D38" s="485"/>
      <c r="E38" s="237" t="s">
        <v>186</v>
      </c>
      <c r="F38" s="246">
        <v>44576</v>
      </c>
      <c r="G38" s="252" t="s">
        <v>124</v>
      </c>
    </row>
    <row r="39" spans="1:7">
      <c r="A39" s="203" t="s">
        <v>187</v>
      </c>
      <c r="B39" s="204">
        <v>44378</v>
      </c>
      <c r="C39" s="209"/>
      <c r="D39" s="485"/>
      <c r="E39" s="237" t="s">
        <v>187</v>
      </c>
      <c r="F39" s="246">
        <v>44581</v>
      </c>
      <c r="G39" s="252" t="s">
        <v>124</v>
      </c>
    </row>
    <row r="40" spans="1:7" ht="24.75">
      <c r="A40" s="203" t="s">
        <v>188</v>
      </c>
      <c r="B40" s="204">
        <v>44389</v>
      </c>
      <c r="C40" s="209"/>
      <c r="D40" s="485"/>
      <c r="E40" s="237" t="s">
        <v>188</v>
      </c>
      <c r="F40" s="246">
        <v>44586</v>
      </c>
      <c r="G40" s="252" t="s">
        <v>124</v>
      </c>
    </row>
    <row r="41" spans="1:7">
      <c r="A41" s="212" t="s">
        <v>189</v>
      </c>
      <c r="B41" s="213"/>
      <c r="C41" s="213"/>
      <c r="D41" s="485"/>
      <c r="E41" s="236" t="s">
        <v>189</v>
      </c>
      <c r="F41" s="241" t="s">
        <v>124</v>
      </c>
      <c r="G41" s="241" t="s">
        <v>124</v>
      </c>
    </row>
    <row r="42" spans="1:7" ht="24.75">
      <c r="A42" s="203" t="s">
        <v>190</v>
      </c>
      <c r="B42" s="204">
        <v>44374</v>
      </c>
      <c r="C42" s="209"/>
      <c r="D42" s="485"/>
      <c r="E42" s="237" t="s">
        <v>190</v>
      </c>
      <c r="F42" s="246">
        <v>44593</v>
      </c>
      <c r="G42" s="252" t="s">
        <v>124</v>
      </c>
    </row>
    <row r="43" spans="1:7" ht="24.75" hidden="1">
      <c r="A43" s="203" t="s">
        <v>191</v>
      </c>
      <c r="B43" s="209"/>
      <c r="C43" s="209"/>
      <c r="D43" s="485"/>
      <c r="E43" s="237" t="s">
        <v>192</v>
      </c>
      <c r="F43" s="246">
        <v>44607</v>
      </c>
      <c r="G43" s="252" t="s">
        <v>193</v>
      </c>
    </row>
    <row r="44" spans="1:7" hidden="1">
      <c r="A44" s="203" t="s">
        <v>194</v>
      </c>
      <c r="B44" s="214"/>
      <c r="C44" s="214"/>
      <c r="D44" s="485"/>
      <c r="E44" s="237" t="s">
        <v>195</v>
      </c>
      <c r="F44" s="246">
        <v>44576</v>
      </c>
      <c r="G44" s="252" t="s">
        <v>124</v>
      </c>
    </row>
    <row r="45" spans="1:7" hidden="1">
      <c r="A45" s="203" t="s">
        <v>196</v>
      </c>
      <c r="B45" s="214"/>
      <c r="C45" s="214"/>
      <c r="D45" s="485"/>
      <c r="E45" s="239" t="s">
        <v>197</v>
      </c>
      <c r="F45" s="247" t="s">
        <v>124</v>
      </c>
      <c r="G45" s="247" t="s">
        <v>124</v>
      </c>
    </row>
    <row r="46" spans="1:7" hidden="1">
      <c r="A46" s="203" t="s">
        <v>198</v>
      </c>
      <c r="B46" s="214"/>
      <c r="C46" s="214"/>
      <c r="D46" s="485"/>
      <c r="E46" s="237" t="s">
        <v>199</v>
      </c>
      <c r="F46" s="246">
        <v>44711</v>
      </c>
      <c r="G46" s="252" t="s">
        <v>124</v>
      </c>
    </row>
    <row r="47" spans="1:7" hidden="1">
      <c r="A47" s="203" t="s">
        <v>200</v>
      </c>
      <c r="B47" s="214"/>
      <c r="C47" s="214"/>
      <c r="D47" s="485"/>
      <c r="E47" s="237" t="s">
        <v>201</v>
      </c>
      <c r="F47" s="245" t="s">
        <v>202</v>
      </c>
      <c r="G47" s="252" t="s">
        <v>124</v>
      </c>
    </row>
    <row r="48" spans="1:7" ht="48.75">
      <c r="A48" s="203" t="s">
        <v>192</v>
      </c>
      <c r="B48" s="204">
        <v>44397</v>
      </c>
      <c r="C48" s="208" t="s">
        <v>193</v>
      </c>
      <c r="D48" s="485"/>
      <c r="E48" s="249" t="s">
        <v>192</v>
      </c>
      <c r="F48" s="250">
        <v>44199</v>
      </c>
      <c r="G48" s="253"/>
    </row>
    <row r="49" spans="1:7" hidden="1">
      <c r="A49" s="203" t="s">
        <v>203</v>
      </c>
      <c r="B49" s="209"/>
      <c r="C49" s="209"/>
      <c r="D49" s="485"/>
      <c r="E49" s="237" t="s">
        <v>204</v>
      </c>
      <c r="F49" s="246">
        <v>44732</v>
      </c>
      <c r="G49" s="252" t="s">
        <v>124</v>
      </c>
    </row>
    <row r="50" spans="1:7" hidden="1">
      <c r="A50" s="203" t="s">
        <v>205</v>
      </c>
      <c r="B50" s="214"/>
      <c r="C50" s="214"/>
      <c r="D50" s="485"/>
      <c r="E50" s="237" t="s">
        <v>206</v>
      </c>
      <c r="F50" s="245" t="s">
        <v>207</v>
      </c>
      <c r="G50" s="252" t="s">
        <v>124</v>
      </c>
    </row>
    <row r="51" spans="1:7" hidden="1">
      <c r="A51" s="203" t="s">
        <v>208</v>
      </c>
      <c r="B51" s="214"/>
      <c r="C51" s="214"/>
      <c r="D51" s="485"/>
      <c r="E51" s="237" t="s">
        <v>209</v>
      </c>
      <c r="F51" s="246">
        <v>44788</v>
      </c>
      <c r="G51" s="252" t="s">
        <v>124</v>
      </c>
    </row>
    <row r="52" spans="1:7" hidden="1">
      <c r="A52" s="203" t="s">
        <v>210</v>
      </c>
      <c r="B52" s="214"/>
      <c r="C52" s="214"/>
      <c r="D52" s="485"/>
      <c r="E52" s="485"/>
      <c r="F52" s="487"/>
      <c r="G52" s="487"/>
    </row>
    <row r="53" spans="1:7" hidden="1">
      <c r="A53" s="203" t="s">
        <v>211</v>
      </c>
      <c r="B53" s="214"/>
      <c r="C53" s="214"/>
      <c r="D53" s="485"/>
      <c r="E53" s="485"/>
      <c r="F53" s="487"/>
      <c r="G53" s="487"/>
    </row>
    <row r="54" spans="1:7" hidden="1">
      <c r="A54" s="203" t="s">
        <v>212</v>
      </c>
      <c r="B54" s="214"/>
      <c r="C54" s="214"/>
      <c r="D54" s="485"/>
      <c r="E54" s="485"/>
      <c r="F54" s="487"/>
      <c r="G54" s="487"/>
    </row>
    <row r="55" spans="1:7" hidden="1">
      <c r="A55" s="203" t="s">
        <v>213</v>
      </c>
      <c r="B55" s="214"/>
      <c r="C55" s="214"/>
      <c r="D55" s="485"/>
      <c r="E55" s="485"/>
      <c r="F55" s="487"/>
      <c r="G55" s="487"/>
    </row>
    <row r="56" spans="1:7" hidden="1">
      <c r="A56" s="203" t="s">
        <v>214</v>
      </c>
      <c r="B56" s="214"/>
      <c r="C56" s="214"/>
      <c r="D56" s="485"/>
      <c r="E56" s="485"/>
      <c r="F56" s="487"/>
      <c r="G56" s="487"/>
    </row>
    <row r="57" spans="1:7">
      <c r="A57" s="203" t="s">
        <v>195</v>
      </c>
      <c r="B57" s="204">
        <v>44385</v>
      </c>
      <c r="C57" s="209"/>
      <c r="D57" s="485"/>
      <c r="E57" s="249" t="s">
        <v>195</v>
      </c>
      <c r="F57" s="250"/>
      <c r="G57" s="253" t="s">
        <v>124</v>
      </c>
    </row>
    <row r="58" spans="1:7">
      <c r="A58" s="203" t="s">
        <v>215</v>
      </c>
      <c r="B58" s="204">
        <v>44385</v>
      </c>
      <c r="C58" s="209"/>
      <c r="D58" s="485"/>
      <c r="E58" s="236" t="s">
        <v>197</v>
      </c>
      <c r="F58" s="241" t="s">
        <v>124</v>
      </c>
      <c r="G58" s="241" t="s">
        <v>124</v>
      </c>
    </row>
    <row r="59" spans="1:7">
      <c r="A59" s="212" t="s">
        <v>197</v>
      </c>
      <c r="B59" s="213"/>
      <c r="C59" s="213"/>
      <c r="D59" s="485"/>
      <c r="E59" s="249" t="s">
        <v>199</v>
      </c>
      <c r="F59" s="250"/>
      <c r="G59" s="253" t="s">
        <v>124</v>
      </c>
    </row>
    <row r="60" spans="1:7">
      <c r="A60" s="203" t="s">
        <v>199</v>
      </c>
      <c r="B60" s="204">
        <v>44510</v>
      </c>
      <c r="C60" s="209"/>
      <c r="D60" s="485"/>
      <c r="E60" s="249" t="s">
        <v>201</v>
      </c>
      <c r="F60" s="251" t="s">
        <v>202</v>
      </c>
      <c r="G60" s="253" t="s">
        <v>124</v>
      </c>
    </row>
    <row r="61" spans="1:7">
      <c r="A61" s="203" t="s">
        <v>201</v>
      </c>
      <c r="B61" s="204" t="s">
        <v>216</v>
      </c>
      <c r="C61" s="209"/>
      <c r="D61" s="485"/>
      <c r="E61" s="249" t="s">
        <v>217</v>
      </c>
      <c r="F61" s="251" t="s">
        <v>218</v>
      </c>
      <c r="G61" s="253" t="s">
        <v>124</v>
      </c>
    </row>
    <row r="62" spans="1:7">
      <c r="A62" s="203" t="s">
        <v>217</v>
      </c>
      <c r="B62" s="204" t="s">
        <v>219</v>
      </c>
      <c r="C62" s="209"/>
      <c r="D62" s="485"/>
      <c r="E62" s="249" t="s">
        <v>204</v>
      </c>
      <c r="F62" s="250">
        <v>44732</v>
      </c>
      <c r="G62" s="253" t="s">
        <v>124</v>
      </c>
    </row>
    <row r="63" spans="1:7">
      <c r="A63" s="203" t="s">
        <v>204</v>
      </c>
      <c r="B63" s="204">
        <v>44547</v>
      </c>
      <c r="C63" s="209"/>
      <c r="D63" s="485"/>
      <c r="E63" s="249" t="s">
        <v>206</v>
      </c>
      <c r="F63" s="251" t="s">
        <v>207</v>
      </c>
      <c r="G63" s="253" t="s">
        <v>124</v>
      </c>
    </row>
    <row r="64" spans="1:7">
      <c r="A64" s="203" t="s">
        <v>206</v>
      </c>
      <c r="B64" s="204" t="s">
        <v>220</v>
      </c>
      <c r="C64" s="209"/>
      <c r="D64" s="485"/>
      <c r="E64" s="249" t="s">
        <v>209</v>
      </c>
      <c r="F64" s="250">
        <v>44788</v>
      </c>
      <c r="G64" s="253" t="s">
        <v>124</v>
      </c>
    </row>
    <row r="65" spans="1:7">
      <c r="A65" s="203" t="s">
        <v>209</v>
      </c>
      <c r="B65" s="204">
        <v>44591</v>
      </c>
      <c r="C65" s="209"/>
      <c r="D65" s="485"/>
      <c r="E65" s="485"/>
      <c r="F65" s="485"/>
      <c r="G65" s="487"/>
    </row>
    <row r="67" spans="1:7">
      <c r="A67" s="485"/>
      <c r="B67" s="485"/>
      <c r="C67" s="485"/>
      <c r="D67" s="485"/>
      <c r="E67" s="485"/>
      <c r="F67" s="485"/>
      <c r="G67" s="487"/>
    </row>
    <row r="68" spans="1:7" ht="14.85" customHeight="1">
      <c r="A68" s="559" t="s">
        <v>221</v>
      </c>
      <c r="B68" s="560"/>
      <c r="C68" s="561"/>
      <c r="D68" s="485"/>
      <c r="E68" s="485"/>
      <c r="F68" s="485"/>
      <c r="G68" s="487"/>
    </row>
    <row r="69" spans="1:7">
      <c r="A69" s="275" t="s">
        <v>222</v>
      </c>
      <c r="B69" s="276" t="s">
        <v>223</v>
      </c>
      <c r="C69" s="277" t="s">
        <v>117</v>
      </c>
      <c r="D69" s="485"/>
      <c r="E69" s="485"/>
      <c r="F69" s="485"/>
      <c r="G69" s="487"/>
    </row>
    <row r="70" spans="1:7">
      <c r="A70" s="278" t="s">
        <v>224</v>
      </c>
      <c r="B70" s="274" t="s">
        <v>225</v>
      </c>
      <c r="C70" s="296"/>
      <c r="D70" s="485"/>
      <c r="E70" s="485"/>
      <c r="F70" s="485"/>
      <c r="G70" s="487"/>
    </row>
    <row r="71" spans="1:7">
      <c r="A71" s="278" t="s">
        <v>226</v>
      </c>
      <c r="B71" s="274" t="s">
        <v>227</v>
      </c>
      <c r="C71" s="296"/>
      <c r="D71" s="485"/>
      <c r="E71" s="485"/>
      <c r="F71" s="485"/>
      <c r="G71" s="487"/>
    </row>
    <row r="72" spans="1:7" ht="45">
      <c r="A72" s="278" t="s">
        <v>228</v>
      </c>
      <c r="B72" s="274" t="s">
        <v>229</v>
      </c>
      <c r="C72" s="274" t="s">
        <v>230</v>
      </c>
      <c r="D72" s="485"/>
      <c r="E72" s="485"/>
      <c r="F72" s="485"/>
      <c r="G72" s="487"/>
    </row>
    <row r="73" spans="1:7" ht="30">
      <c r="A73" s="278" t="s">
        <v>231</v>
      </c>
      <c r="B73" s="274" t="s">
        <v>232</v>
      </c>
      <c r="C73" s="274" t="s">
        <v>233</v>
      </c>
      <c r="D73" s="485"/>
      <c r="E73" s="485"/>
      <c r="F73" s="485"/>
      <c r="G73" s="487"/>
    </row>
    <row r="74" spans="1:7" ht="30">
      <c r="A74" s="278" t="s">
        <v>234</v>
      </c>
      <c r="B74" s="274" t="s">
        <v>235</v>
      </c>
      <c r="C74" s="274" t="s">
        <v>236</v>
      </c>
      <c r="D74" s="485"/>
      <c r="E74" s="485"/>
      <c r="F74" s="485"/>
      <c r="G74" s="487"/>
    </row>
    <row r="75" spans="1:7">
      <c r="A75" s="278" t="s">
        <v>237</v>
      </c>
      <c r="B75" s="274" t="s">
        <v>238</v>
      </c>
      <c r="C75" s="279" t="s">
        <v>239</v>
      </c>
      <c r="D75" s="485"/>
      <c r="E75" s="485"/>
      <c r="F75" s="485"/>
      <c r="G75" s="487"/>
    </row>
    <row r="76" spans="1:7" ht="75">
      <c r="A76" s="278" t="s">
        <v>240</v>
      </c>
      <c r="B76" s="274" t="s">
        <v>241</v>
      </c>
      <c r="C76" s="274" t="s">
        <v>242</v>
      </c>
      <c r="D76" s="485"/>
      <c r="E76" s="485"/>
      <c r="F76" s="485"/>
      <c r="G76" s="487"/>
    </row>
    <row r="77" spans="1:7">
      <c r="A77" s="278" t="s">
        <v>187</v>
      </c>
      <c r="B77" s="274" t="s">
        <v>241</v>
      </c>
      <c r="C77" s="280" t="s">
        <v>243</v>
      </c>
      <c r="D77" s="485"/>
      <c r="E77" s="485"/>
      <c r="F77" s="485"/>
      <c r="G77" s="487"/>
    </row>
    <row r="78" spans="1:7">
      <c r="A78" s="278" t="s">
        <v>244</v>
      </c>
      <c r="B78" s="281">
        <v>44386</v>
      </c>
      <c r="C78" s="297" t="s">
        <v>245</v>
      </c>
      <c r="D78" s="485"/>
      <c r="E78" s="485"/>
      <c r="F78" s="485"/>
      <c r="G78" s="487"/>
    </row>
    <row r="79" spans="1:7" ht="30">
      <c r="A79" s="278" t="s">
        <v>246</v>
      </c>
      <c r="B79" s="281">
        <v>44468</v>
      </c>
      <c r="C79" s="297"/>
      <c r="D79" s="485"/>
      <c r="E79" s="485"/>
      <c r="F79" s="485"/>
      <c r="G79" s="487"/>
    </row>
  </sheetData>
  <mergeCells count="3">
    <mergeCell ref="E1:G1"/>
    <mergeCell ref="A1:C1"/>
    <mergeCell ref="A68:C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DA21-6F0E-4CE5-9AEE-2D3D7D38219A}">
  <dimension ref="A1:J79"/>
  <sheetViews>
    <sheetView view="pageBreakPreview" zoomScale="114" zoomScaleNormal="100" zoomScaleSheetLayoutView="115" workbookViewId="0">
      <pane ySplit="2" topLeftCell="A12" activePane="bottomLeft" state="frozen"/>
      <selection pane="bottomLeft" activeCell="D37" sqref="D37"/>
    </sheetView>
  </sheetViews>
  <sheetFormatPr defaultColWidth="9.42578125" defaultRowHeight="15"/>
  <cols>
    <col min="1" max="1" width="55.42578125" style="231" customWidth="1"/>
    <col min="2" max="2" width="30.42578125" style="199" customWidth="1"/>
    <col min="3" max="3" width="34.42578125" style="199" customWidth="1"/>
    <col min="4" max="4" width="21.42578125" style="363" customWidth="1"/>
    <col min="5" max="5" width="17.42578125" style="363" customWidth="1"/>
    <col min="6" max="6" width="25.42578125" style="363" customWidth="1"/>
    <col min="7" max="7" width="50.42578125" style="248" customWidth="1"/>
    <col min="8" max="16384" width="9.42578125" style="199"/>
  </cols>
  <sheetData>
    <row r="1" spans="1:10" ht="42.75" customHeight="1">
      <c r="A1" s="488"/>
      <c r="B1" s="289"/>
      <c r="C1" s="289"/>
      <c r="D1" s="290" t="s">
        <v>247</v>
      </c>
      <c r="E1" s="290" t="s">
        <v>248</v>
      </c>
      <c r="F1" s="290" t="s">
        <v>249</v>
      </c>
      <c r="G1" s="291"/>
      <c r="H1" s="485"/>
      <c r="I1" s="485"/>
      <c r="J1" s="485"/>
    </row>
    <row r="2" spans="1:10">
      <c r="A2" s="292" t="s">
        <v>250</v>
      </c>
      <c r="B2" s="293" t="s">
        <v>116</v>
      </c>
      <c r="C2" s="293" t="s">
        <v>117</v>
      </c>
      <c r="D2" s="350" t="s">
        <v>119</v>
      </c>
      <c r="E2" s="350" t="s">
        <v>119</v>
      </c>
      <c r="F2" s="350" t="s">
        <v>119</v>
      </c>
      <c r="G2" s="247" t="s">
        <v>117</v>
      </c>
      <c r="H2" s="485"/>
      <c r="I2" s="485"/>
      <c r="J2" s="485"/>
    </row>
    <row r="3" spans="1:10" ht="36.75">
      <c r="A3" s="489" t="s">
        <v>120</v>
      </c>
      <c r="B3" s="204">
        <v>44064</v>
      </c>
      <c r="C3" s="205" t="s">
        <v>121</v>
      </c>
      <c r="D3" s="351">
        <v>44270</v>
      </c>
      <c r="E3" s="352"/>
      <c r="F3" s="352"/>
      <c r="G3" s="252"/>
      <c r="H3" s="485"/>
      <c r="I3" s="485"/>
      <c r="J3" s="485"/>
    </row>
    <row r="4" spans="1:10" ht="36.75">
      <c r="A4" s="489" t="s">
        <v>122</v>
      </c>
      <c r="B4" s="204">
        <v>44074</v>
      </c>
      <c r="C4" s="205" t="s">
        <v>123</v>
      </c>
      <c r="D4" s="252" t="s">
        <v>124</v>
      </c>
      <c r="E4" s="252"/>
      <c r="F4" s="252"/>
      <c r="G4" s="252" t="s">
        <v>251</v>
      </c>
      <c r="H4" s="485"/>
      <c r="I4" s="485"/>
      <c r="J4" s="485"/>
    </row>
    <row r="5" spans="1:10">
      <c r="A5" s="286" t="s">
        <v>125</v>
      </c>
      <c r="B5" s="207"/>
      <c r="C5" s="207"/>
      <c r="D5" s="252" t="s">
        <v>124</v>
      </c>
      <c r="E5" s="252"/>
      <c r="F5" s="252"/>
      <c r="G5" s="243" t="s">
        <v>124</v>
      </c>
      <c r="H5" s="485"/>
      <c r="I5" s="485"/>
      <c r="J5" s="485"/>
    </row>
    <row r="6" spans="1:10">
      <c r="A6" s="489" t="s">
        <v>126</v>
      </c>
      <c r="B6" s="204">
        <v>44095</v>
      </c>
      <c r="C6" s="208"/>
      <c r="D6" s="351">
        <v>44298</v>
      </c>
      <c r="E6" s="351">
        <v>44298</v>
      </c>
      <c r="F6" s="351">
        <v>44298</v>
      </c>
      <c r="G6" s="252" t="s">
        <v>124</v>
      </c>
      <c r="H6" s="485"/>
      <c r="I6" s="485"/>
      <c r="J6" s="485"/>
    </row>
    <row r="7" spans="1:10" ht="24.75">
      <c r="A7" s="489" t="s">
        <v>127</v>
      </c>
      <c r="B7" s="204">
        <v>44095</v>
      </c>
      <c r="C7" s="209"/>
      <c r="D7" s="351">
        <v>44298</v>
      </c>
      <c r="E7" s="351">
        <v>44298</v>
      </c>
      <c r="F7" s="351" t="s">
        <v>252</v>
      </c>
      <c r="G7" s="252" t="s">
        <v>124</v>
      </c>
      <c r="H7" s="485"/>
      <c r="I7" s="485"/>
      <c r="J7" s="485"/>
    </row>
    <row r="8" spans="1:10">
      <c r="A8" s="489" t="s">
        <v>128</v>
      </c>
      <c r="B8" s="204" t="s">
        <v>129</v>
      </c>
      <c r="C8" s="209"/>
      <c r="D8" s="351">
        <v>44305</v>
      </c>
      <c r="E8" s="351">
        <v>44305</v>
      </c>
      <c r="F8" s="351"/>
      <c r="G8" s="252" t="s">
        <v>124</v>
      </c>
      <c r="H8" s="485"/>
      <c r="I8" s="485"/>
      <c r="J8" s="485"/>
    </row>
    <row r="9" spans="1:10">
      <c r="A9" s="489" t="s">
        <v>130</v>
      </c>
      <c r="B9" s="204">
        <v>44102</v>
      </c>
      <c r="C9" s="209" t="s">
        <v>131</v>
      </c>
      <c r="D9" s="351">
        <v>44305</v>
      </c>
      <c r="E9" s="352"/>
      <c r="F9" s="352"/>
      <c r="G9" s="252"/>
      <c r="H9" s="485"/>
      <c r="I9" s="485"/>
      <c r="J9" s="485"/>
    </row>
    <row r="10" spans="1:10">
      <c r="A10" s="286" t="s">
        <v>132</v>
      </c>
      <c r="B10" s="210"/>
      <c r="C10" s="210"/>
      <c r="D10" s="353" t="s">
        <v>124</v>
      </c>
      <c r="E10" s="353"/>
      <c r="F10" s="353"/>
      <c r="G10" s="244" t="s">
        <v>124</v>
      </c>
      <c r="H10" s="485"/>
      <c r="I10" s="485"/>
      <c r="J10" s="485"/>
    </row>
    <row r="11" spans="1:10">
      <c r="A11" s="489" t="s">
        <v>253</v>
      </c>
      <c r="B11" s="204" t="s">
        <v>134</v>
      </c>
      <c r="C11" s="209" t="s">
        <v>135</v>
      </c>
      <c r="D11" s="351" t="s">
        <v>254</v>
      </c>
      <c r="E11" s="351" t="s">
        <v>255</v>
      </c>
      <c r="F11" s="351" t="s">
        <v>256</v>
      </c>
      <c r="G11" s="257"/>
      <c r="H11" s="485"/>
      <c r="I11" s="485"/>
      <c r="J11" s="485"/>
    </row>
    <row r="12" spans="1:10">
      <c r="A12" s="288" t="s">
        <v>139</v>
      </c>
      <c r="B12" s="211">
        <v>44137</v>
      </c>
      <c r="C12" s="209"/>
      <c r="D12" s="351">
        <v>44354</v>
      </c>
      <c r="E12" s="351" t="s">
        <v>163</v>
      </c>
      <c r="F12" s="351" t="s">
        <v>163</v>
      </c>
      <c r="G12" s="273"/>
      <c r="H12" s="485"/>
      <c r="I12" s="485"/>
      <c r="J12" s="485"/>
    </row>
    <row r="13" spans="1:10" ht="36.75">
      <c r="A13" s="288" t="s">
        <v>257</v>
      </c>
      <c r="B13" s="204">
        <v>44144</v>
      </c>
      <c r="C13" s="209" t="s">
        <v>258</v>
      </c>
      <c r="D13" s="351">
        <v>44382</v>
      </c>
      <c r="E13" s="351">
        <v>44326</v>
      </c>
      <c r="F13" s="351">
        <v>44417</v>
      </c>
      <c r="G13" s="257" t="s">
        <v>144</v>
      </c>
      <c r="H13" s="486"/>
      <c r="I13" s="485"/>
      <c r="J13" s="485"/>
    </row>
    <row r="14" spans="1:10" ht="24.75">
      <c r="A14" s="489" t="s">
        <v>145</v>
      </c>
      <c r="B14" s="204" t="s">
        <v>146</v>
      </c>
      <c r="C14" s="208" t="s">
        <v>259</v>
      </c>
      <c r="D14" s="252" t="s">
        <v>148</v>
      </c>
      <c r="E14" s="252" t="s">
        <v>260</v>
      </c>
      <c r="F14" s="252" t="s">
        <v>261</v>
      </c>
      <c r="G14" s="299" t="s">
        <v>262</v>
      </c>
      <c r="H14" s="485"/>
      <c r="I14" s="485"/>
      <c r="J14" s="485"/>
    </row>
    <row r="15" spans="1:10" ht="24.75">
      <c r="A15" s="489" t="s">
        <v>150</v>
      </c>
      <c r="B15" s="204" t="s">
        <v>151</v>
      </c>
      <c r="C15" s="208" t="s">
        <v>152</v>
      </c>
      <c r="D15" s="252" t="s">
        <v>124</v>
      </c>
      <c r="E15" s="252"/>
      <c r="F15" s="252"/>
      <c r="G15" s="252"/>
      <c r="H15" s="485"/>
      <c r="I15" s="485"/>
      <c r="J15" s="485"/>
    </row>
    <row r="16" spans="1:10">
      <c r="A16" s="489" t="s">
        <v>153</v>
      </c>
      <c r="B16" s="204">
        <v>44155</v>
      </c>
      <c r="C16" s="208" t="s">
        <v>154</v>
      </c>
      <c r="D16" s="351">
        <v>44392</v>
      </c>
      <c r="E16" s="351">
        <v>44336</v>
      </c>
      <c r="F16" s="351">
        <v>44427</v>
      </c>
      <c r="G16" s="252" t="s">
        <v>263</v>
      </c>
      <c r="H16" s="485"/>
      <c r="I16" s="485"/>
      <c r="J16" s="485"/>
    </row>
    <row r="17" spans="1:10">
      <c r="A17" s="489" t="s">
        <v>155</v>
      </c>
      <c r="B17" s="204">
        <v>44169</v>
      </c>
      <c r="C17" s="208" t="s">
        <v>154</v>
      </c>
      <c r="D17" s="351">
        <v>44399</v>
      </c>
      <c r="E17" s="351">
        <v>44343</v>
      </c>
      <c r="F17" s="351">
        <v>44434</v>
      </c>
      <c r="G17" s="252" t="s">
        <v>263</v>
      </c>
      <c r="H17" s="485"/>
      <c r="I17" s="485"/>
      <c r="J17" s="485"/>
    </row>
    <row r="18" spans="1:10" ht="17.25" customHeight="1">
      <c r="A18" s="489" t="s">
        <v>156</v>
      </c>
      <c r="B18" s="204">
        <v>44176</v>
      </c>
      <c r="C18" s="208" t="s">
        <v>154</v>
      </c>
      <c r="D18" s="351">
        <v>44406</v>
      </c>
      <c r="E18" s="351">
        <v>44350</v>
      </c>
      <c r="F18" s="351">
        <v>44441</v>
      </c>
      <c r="G18" s="252" t="s">
        <v>264</v>
      </c>
      <c r="H18" s="485"/>
      <c r="I18" s="485"/>
      <c r="J18" s="485"/>
    </row>
    <row r="19" spans="1:10">
      <c r="A19" s="489" t="s">
        <v>157</v>
      </c>
      <c r="B19" s="204">
        <v>44183</v>
      </c>
      <c r="C19" s="208" t="s">
        <v>154</v>
      </c>
      <c r="D19" s="351">
        <v>44413</v>
      </c>
      <c r="E19" s="351"/>
      <c r="F19" s="351"/>
      <c r="G19" s="252" t="s">
        <v>264</v>
      </c>
      <c r="H19" s="485"/>
      <c r="I19" s="485"/>
      <c r="J19" s="485"/>
    </row>
    <row r="20" spans="1:10">
      <c r="A20" s="489" t="s">
        <v>159</v>
      </c>
      <c r="B20" s="204">
        <v>43838</v>
      </c>
      <c r="C20" s="208" t="s">
        <v>154</v>
      </c>
      <c r="D20" s="351" t="s">
        <v>163</v>
      </c>
      <c r="E20" s="351"/>
      <c r="F20" s="351"/>
      <c r="G20" s="252"/>
      <c r="H20" s="485"/>
      <c r="I20" s="485"/>
      <c r="J20" s="485"/>
    </row>
    <row r="21" spans="1:10">
      <c r="A21" s="489" t="s">
        <v>160</v>
      </c>
      <c r="B21" s="204">
        <v>43845</v>
      </c>
      <c r="C21" s="208" t="s">
        <v>154</v>
      </c>
      <c r="D21" s="351" t="s">
        <v>163</v>
      </c>
      <c r="E21" s="354"/>
      <c r="F21" s="354"/>
      <c r="G21" s="252"/>
      <c r="H21" s="485"/>
      <c r="I21" s="485"/>
      <c r="J21" s="485"/>
    </row>
    <row r="22" spans="1:10" ht="24.75">
      <c r="A22" s="489" t="s">
        <v>161</v>
      </c>
      <c r="B22" s="204">
        <v>44179</v>
      </c>
      <c r="C22" s="208" t="s">
        <v>162</v>
      </c>
      <c r="D22" s="240" t="s">
        <v>163</v>
      </c>
      <c r="E22" s="291"/>
      <c r="F22" s="291"/>
      <c r="G22" s="252"/>
      <c r="H22" s="485"/>
      <c r="I22" s="485"/>
      <c r="J22" s="485"/>
    </row>
    <row r="23" spans="1:10">
      <c r="A23" s="489" t="s">
        <v>164</v>
      </c>
      <c r="B23" s="204" t="s">
        <v>165</v>
      </c>
      <c r="C23" s="209"/>
      <c r="D23" s="355" t="s">
        <v>165</v>
      </c>
      <c r="E23" s="356"/>
      <c r="F23" s="356"/>
      <c r="G23" s="252" t="s">
        <v>124</v>
      </c>
      <c r="H23" s="485"/>
      <c r="I23" s="485"/>
      <c r="J23" s="485"/>
    </row>
    <row r="24" spans="1:10" ht="24.75">
      <c r="A24" s="489" t="s">
        <v>166</v>
      </c>
      <c r="B24" s="204">
        <v>44211</v>
      </c>
      <c r="C24" s="208" t="s">
        <v>167</v>
      </c>
      <c r="D24" s="357" t="s">
        <v>163</v>
      </c>
      <c r="E24" s="358"/>
      <c r="F24" s="358"/>
      <c r="G24" s="252"/>
      <c r="H24" s="485"/>
      <c r="I24" s="485"/>
      <c r="J24" s="485"/>
    </row>
    <row r="25" spans="1:10">
      <c r="A25" s="489" t="s">
        <v>164</v>
      </c>
      <c r="B25" s="204" t="s">
        <v>165</v>
      </c>
      <c r="C25" s="209"/>
      <c r="D25" s="252" t="s">
        <v>163</v>
      </c>
      <c r="E25" s="252"/>
      <c r="F25" s="252"/>
      <c r="G25" s="252" t="s">
        <v>124</v>
      </c>
      <c r="H25" s="485"/>
      <c r="I25" s="485"/>
      <c r="J25" s="485"/>
    </row>
    <row r="26" spans="1:10">
      <c r="A26" s="286" t="s">
        <v>169</v>
      </c>
      <c r="B26" s="210"/>
      <c r="C26" s="210"/>
      <c r="D26" s="353" t="s">
        <v>124</v>
      </c>
      <c r="E26" s="353"/>
      <c r="F26" s="353"/>
      <c r="G26" s="244" t="s">
        <v>124</v>
      </c>
      <c r="H26" s="485"/>
      <c r="I26" s="485"/>
      <c r="J26" s="485"/>
    </row>
    <row r="27" spans="1:10">
      <c r="A27" s="489" t="s">
        <v>170</v>
      </c>
      <c r="B27" s="204">
        <v>44207</v>
      </c>
      <c r="C27" s="209"/>
      <c r="D27" s="252" t="s">
        <v>124</v>
      </c>
      <c r="E27" s="252"/>
      <c r="F27" s="252"/>
      <c r="G27" s="252" t="s">
        <v>124</v>
      </c>
      <c r="H27" s="485"/>
      <c r="I27" s="485"/>
      <c r="J27" s="485"/>
    </row>
    <row r="28" spans="1:10" ht="48.75">
      <c r="A28" s="489" t="s">
        <v>171</v>
      </c>
      <c r="B28" s="204">
        <v>44214</v>
      </c>
      <c r="C28" s="208" t="s">
        <v>172</v>
      </c>
      <c r="D28" s="351"/>
      <c r="E28" s="351">
        <v>44389</v>
      </c>
      <c r="F28" s="351"/>
      <c r="G28" s="252"/>
      <c r="H28" s="485"/>
      <c r="I28" s="485"/>
      <c r="J28" s="485"/>
    </row>
    <row r="29" spans="1:10">
      <c r="A29" s="489" t="s">
        <v>173</v>
      </c>
      <c r="B29" s="204">
        <v>44256</v>
      </c>
      <c r="C29" s="209"/>
      <c r="D29" s="354"/>
      <c r="E29" s="354">
        <v>44396</v>
      </c>
      <c r="F29" s="354"/>
      <c r="G29" s="252" t="s">
        <v>124</v>
      </c>
      <c r="H29" s="485"/>
      <c r="I29" s="485"/>
      <c r="J29" s="485"/>
    </row>
    <row r="30" spans="1:10" ht="24.75">
      <c r="A30" s="489" t="s">
        <v>174</v>
      </c>
      <c r="B30" s="204">
        <v>44270</v>
      </c>
      <c r="C30" s="208" t="s">
        <v>175</v>
      </c>
      <c r="D30" s="359"/>
      <c r="E30" s="360">
        <v>44403</v>
      </c>
      <c r="F30" s="360"/>
      <c r="G30" s="252" t="s">
        <v>265</v>
      </c>
      <c r="H30" s="485"/>
      <c r="I30" s="485"/>
      <c r="J30" s="485"/>
    </row>
    <row r="31" spans="1:10" ht="24.75">
      <c r="A31" s="489" t="s">
        <v>176</v>
      </c>
      <c r="B31" s="204">
        <v>44256</v>
      </c>
      <c r="C31" s="208" t="s">
        <v>177</v>
      </c>
      <c r="D31" s="357"/>
      <c r="E31" s="358"/>
      <c r="F31" s="358"/>
      <c r="G31" s="252"/>
      <c r="H31" s="485"/>
      <c r="I31" s="485"/>
      <c r="J31" s="485"/>
    </row>
    <row r="32" spans="1:10">
      <c r="A32" s="286" t="s">
        <v>178</v>
      </c>
      <c r="B32" s="210"/>
      <c r="C32" s="210"/>
      <c r="D32" s="353" t="s">
        <v>124</v>
      </c>
      <c r="E32" s="353"/>
      <c r="F32" s="353"/>
      <c r="G32" s="244" t="s">
        <v>124</v>
      </c>
      <c r="H32" s="485"/>
      <c r="I32" s="485"/>
      <c r="J32" s="485"/>
    </row>
    <row r="33" spans="1:10">
      <c r="A33" s="489" t="s">
        <v>179</v>
      </c>
      <c r="B33" s="204">
        <v>44287</v>
      </c>
      <c r="C33" s="209"/>
      <c r="D33" s="351">
        <v>44452</v>
      </c>
      <c r="E33" s="351"/>
      <c r="F33" s="351"/>
      <c r="G33" s="252" t="s">
        <v>124</v>
      </c>
      <c r="H33" s="485"/>
      <c r="I33" s="485"/>
      <c r="J33" s="485"/>
    </row>
    <row r="34" spans="1:10">
      <c r="A34" s="489" t="s">
        <v>180</v>
      </c>
      <c r="B34" s="204">
        <v>44336</v>
      </c>
      <c r="C34" s="209"/>
      <c r="D34" s="351">
        <v>44515</v>
      </c>
      <c r="E34" s="351"/>
      <c r="F34" s="351"/>
      <c r="G34" s="252" t="s">
        <v>124</v>
      </c>
      <c r="H34" s="485"/>
      <c r="I34" s="485"/>
      <c r="J34" s="485"/>
    </row>
    <row r="35" spans="1:10">
      <c r="A35" s="489" t="s">
        <v>181</v>
      </c>
      <c r="B35" s="204" t="s">
        <v>182</v>
      </c>
      <c r="C35" s="209"/>
      <c r="D35" s="252" t="s">
        <v>183</v>
      </c>
      <c r="E35" s="252"/>
      <c r="F35" s="252"/>
      <c r="G35" s="252" t="s">
        <v>124</v>
      </c>
      <c r="H35" s="485"/>
      <c r="I35" s="485"/>
      <c r="J35" s="485"/>
    </row>
    <row r="36" spans="1:10">
      <c r="A36" s="489" t="s">
        <v>184</v>
      </c>
      <c r="B36" s="204" t="s">
        <v>185</v>
      </c>
      <c r="C36" s="208"/>
      <c r="D36" s="351">
        <v>44536</v>
      </c>
      <c r="E36" s="351"/>
      <c r="F36" s="351"/>
      <c r="G36" s="252" t="s">
        <v>124</v>
      </c>
      <c r="H36" s="485"/>
      <c r="I36" s="485"/>
      <c r="J36" s="485"/>
    </row>
    <row r="37" spans="1:10">
      <c r="A37" s="489" t="s">
        <v>186</v>
      </c>
      <c r="B37" s="204">
        <v>44370</v>
      </c>
      <c r="C37" s="209"/>
      <c r="D37" s="351">
        <v>44576</v>
      </c>
      <c r="E37" s="351"/>
      <c r="F37" s="351"/>
      <c r="G37" s="299" t="s">
        <v>266</v>
      </c>
      <c r="H37" s="485"/>
      <c r="I37" s="485"/>
      <c r="J37" s="485"/>
    </row>
    <row r="38" spans="1:10">
      <c r="A38" s="489" t="s">
        <v>187</v>
      </c>
      <c r="B38" s="204">
        <v>44378</v>
      </c>
      <c r="C38" s="209"/>
      <c r="D38" s="351">
        <v>44581</v>
      </c>
      <c r="E38" s="351"/>
      <c r="F38" s="351"/>
      <c r="G38" s="252" t="s">
        <v>124</v>
      </c>
      <c r="H38" s="485"/>
      <c r="I38" s="485"/>
      <c r="J38" s="485"/>
    </row>
    <row r="39" spans="1:10">
      <c r="A39" s="489" t="s">
        <v>188</v>
      </c>
      <c r="B39" s="204">
        <v>44389</v>
      </c>
      <c r="C39" s="209"/>
      <c r="D39" s="351">
        <v>44586</v>
      </c>
      <c r="E39" s="351"/>
      <c r="F39" s="351"/>
      <c r="G39" s="252" t="s">
        <v>124</v>
      </c>
      <c r="H39" s="485"/>
      <c r="I39" s="485"/>
      <c r="J39" s="485"/>
    </row>
    <row r="40" spans="1:10">
      <c r="A40" s="287" t="s">
        <v>189</v>
      </c>
      <c r="B40" s="213"/>
      <c r="C40" s="213"/>
      <c r="D40" s="361" t="s">
        <v>124</v>
      </c>
      <c r="E40" s="361"/>
      <c r="F40" s="361"/>
      <c r="G40" s="241" t="s">
        <v>124</v>
      </c>
      <c r="H40" s="485"/>
      <c r="I40" s="485"/>
      <c r="J40" s="485"/>
    </row>
    <row r="41" spans="1:10">
      <c r="A41" s="489" t="s">
        <v>190</v>
      </c>
      <c r="B41" s="204">
        <v>44374</v>
      </c>
      <c r="C41" s="209"/>
      <c r="D41" s="351">
        <v>44593</v>
      </c>
      <c r="E41" s="351"/>
      <c r="F41" s="351"/>
      <c r="G41" s="252" t="s">
        <v>124</v>
      </c>
      <c r="H41" s="485"/>
      <c r="I41" s="485"/>
      <c r="J41" s="485"/>
    </row>
    <row r="42" spans="1:10" ht="24.75" hidden="1">
      <c r="A42" s="489" t="s">
        <v>191</v>
      </c>
      <c r="B42" s="209"/>
      <c r="C42" s="209"/>
      <c r="D42" s="351">
        <v>44607</v>
      </c>
      <c r="E42" s="351"/>
      <c r="F42" s="351"/>
      <c r="G42" s="252" t="s">
        <v>193</v>
      </c>
      <c r="H42" s="485"/>
      <c r="I42" s="485"/>
      <c r="J42" s="485"/>
    </row>
    <row r="43" spans="1:10" hidden="1">
      <c r="A43" s="489" t="s">
        <v>194</v>
      </c>
      <c r="B43" s="214"/>
      <c r="C43" s="214"/>
      <c r="D43" s="351">
        <v>44576</v>
      </c>
      <c r="E43" s="351"/>
      <c r="F43" s="351"/>
      <c r="G43" s="252" t="s">
        <v>124</v>
      </c>
      <c r="H43" s="485"/>
      <c r="I43" s="485"/>
      <c r="J43" s="485"/>
    </row>
    <row r="44" spans="1:10" hidden="1">
      <c r="A44" s="489" t="s">
        <v>196</v>
      </c>
      <c r="B44" s="214"/>
      <c r="C44" s="214"/>
      <c r="D44" s="353" t="s">
        <v>124</v>
      </c>
      <c r="E44" s="353"/>
      <c r="F44" s="353"/>
      <c r="G44" s="247" t="s">
        <v>124</v>
      </c>
      <c r="H44" s="485"/>
      <c r="I44" s="485"/>
      <c r="J44" s="485"/>
    </row>
    <row r="45" spans="1:10" hidden="1">
      <c r="A45" s="489" t="s">
        <v>198</v>
      </c>
      <c r="B45" s="214"/>
      <c r="C45" s="214"/>
      <c r="D45" s="351">
        <v>44711</v>
      </c>
      <c r="E45" s="351"/>
      <c r="F45" s="351"/>
      <c r="G45" s="252" t="s">
        <v>124</v>
      </c>
      <c r="H45" s="485"/>
      <c r="I45" s="485"/>
      <c r="J45" s="485"/>
    </row>
    <row r="46" spans="1:10" hidden="1">
      <c r="A46" s="489" t="s">
        <v>200</v>
      </c>
      <c r="B46" s="214"/>
      <c r="C46" s="214"/>
      <c r="D46" s="252" t="s">
        <v>202</v>
      </c>
      <c r="E46" s="252"/>
      <c r="F46" s="252"/>
      <c r="G46" s="252" t="s">
        <v>124</v>
      </c>
      <c r="H46" s="485"/>
      <c r="I46" s="485"/>
      <c r="J46" s="485"/>
    </row>
    <row r="47" spans="1:10" ht="36.75">
      <c r="A47" s="489" t="s">
        <v>192</v>
      </c>
      <c r="B47" s="204">
        <v>44397</v>
      </c>
      <c r="C47" s="208" t="s">
        <v>193</v>
      </c>
      <c r="D47" s="362">
        <v>44199</v>
      </c>
      <c r="E47" s="362"/>
      <c r="F47" s="362"/>
      <c r="G47" s="253"/>
      <c r="H47" s="485"/>
      <c r="I47" s="485"/>
      <c r="J47" s="485"/>
    </row>
    <row r="48" spans="1:10" hidden="1">
      <c r="A48" s="489" t="s">
        <v>203</v>
      </c>
      <c r="B48" s="209"/>
      <c r="C48" s="209"/>
      <c r="D48" s="351">
        <v>44732</v>
      </c>
      <c r="E48" s="351"/>
      <c r="F48" s="351"/>
      <c r="G48" s="252" t="s">
        <v>124</v>
      </c>
      <c r="H48" s="485"/>
      <c r="I48" s="485"/>
      <c r="J48" s="485"/>
    </row>
    <row r="49" spans="1:10" hidden="1">
      <c r="A49" s="489" t="s">
        <v>205</v>
      </c>
      <c r="B49" s="214"/>
      <c r="C49" s="214"/>
      <c r="D49" s="252" t="s">
        <v>207</v>
      </c>
      <c r="E49" s="252"/>
      <c r="F49" s="252"/>
      <c r="G49" s="252" t="s">
        <v>124</v>
      </c>
      <c r="H49" s="485"/>
      <c r="I49" s="485"/>
      <c r="J49" s="485"/>
    </row>
    <row r="50" spans="1:10" hidden="1">
      <c r="A50" s="489" t="s">
        <v>208</v>
      </c>
      <c r="B50" s="214"/>
      <c r="C50" s="214"/>
      <c r="D50" s="351">
        <v>44788</v>
      </c>
      <c r="E50" s="351"/>
      <c r="F50" s="351"/>
      <c r="G50" s="252" t="s">
        <v>124</v>
      </c>
      <c r="H50" s="485"/>
      <c r="I50" s="485"/>
      <c r="J50" s="485"/>
    </row>
    <row r="51" spans="1:10" hidden="1">
      <c r="A51" s="489" t="s">
        <v>210</v>
      </c>
      <c r="B51" s="214"/>
      <c r="C51" s="214"/>
      <c r="D51" s="490"/>
      <c r="E51" s="490"/>
      <c r="F51" s="490"/>
      <c r="G51" s="487"/>
      <c r="H51" s="485"/>
      <c r="I51" s="485"/>
      <c r="J51" s="485"/>
    </row>
    <row r="52" spans="1:10" hidden="1">
      <c r="A52" s="489" t="s">
        <v>211</v>
      </c>
      <c r="B52" s="214"/>
      <c r="C52" s="214"/>
      <c r="D52" s="490"/>
      <c r="E52" s="490"/>
      <c r="F52" s="490"/>
      <c r="G52" s="487"/>
      <c r="H52" s="485"/>
      <c r="I52" s="485"/>
      <c r="J52" s="485"/>
    </row>
    <row r="53" spans="1:10" hidden="1">
      <c r="A53" s="489" t="s">
        <v>212</v>
      </c>
      <c r="B53" s="214"/>
      <c r="C53" s="214"/>
      <c r="D53" s="490"/>
      <c r="E53" s="490"/>
      <c r="F53" s="490"/>
      <c r="G53" s="487"/>
      <c r="H53" s="485"/>
      <c r="I53" s="485"/>
      <c r="J53" s="485"/>
    </row>
    <row r="54" spans="1:10" hidden="1">
      <c r="A54" s="489" t="s">
        <v>213</v>
      </c>
      <c r="B54" s="214"/>
      <c r="C54" s="214"/>
      <c r="D54" s="490"/>
      <c r="E54" s="490"/>
      <c r="F54" s="490"/>
      <c r="G54" s="487"/>
      <c r="H54" s="485"/>
      <c r="I54" s="485"/>
      <c r="J54" s="485"/>
    </row>
    <row r="55" spans="1:10" hidden="1">
      <c r="A55" s="489" t="s">
        <v>214</v>
      </c>
      <c r="B55" s="214"/>
      <c r="C55" s="214"/>
      <c r="D55" s="490"/>
      <c r="E55" s="490"/>
      <c r="F55" s="490"/>
      <c r="G55" s="487"/>
      <c r="H55" s="485"/>
      <c r="I55" s="485"/>
      <c r="J55" s="485"/>
    </row>
    <row r="56" spans="1:10">
      <c r="A56" s="489" t="s">
        <v>195</v>
      </c>
      <c r="B56" s="204">
        <v>44385</v>
      </c>
      <c r="C56" s="209"/>
      <c r="D56" s="362"/>
      <c r="E56" s="362"/>
      <c r="F56" s="362"/>
      <c r="G56" s="253" t="s">
        <v>124</v>
      </c>
      <c r="H56" s="485"/>
      <c r="I56" s="485"/>
      <c r="J56" s="485"/>
    </row>
    <row r="57" spans="1:10">
      <c r="A57" s="489" t="s">
        <v>215</v>
      </c>
      <c r="B57" s="204">
        <v>44385</v>
      </c>
      <c r="C57" s="209"/>
      <c r="D57" s="361" t="s">
        <v>124</v>
      </c>
      <c r="E57" s="361"/>
      <c r="F57" s="361"/>
      <c r="G57" s="241" t="s">
        <v>124</v>
      </c>
      <c r="H57" s="485"/>
      <c r="I57" s="485"/>
      <c r="J57" s="485"/>
    </row>
    <row r="58" spans="1:10">
      <c r="A58" s="287" t="s">
        <v>197</v>
      </c>
      <c r="B58" s="213"/>
      <c r="C58" s="213"/>
      <c r="D58" s="362"/>
      <c r="E58" s="362"/>
      <c r="F58" s="362"/>
      <c r="G58" s="253" t="s">
        <v>124</v>
      </c>
      <c r="H58" s="485"/>
      <c r="I58" s="485"/>
      <c r="J58" s="485"/>
    </row>
    <row r="59" spans="1:10">
      <c r="A59" s="489" t="s">
        <v>199</v>
      </c>
      <c r="B59" s="204">
        <v>44510</v>
      </c>
      <c r="C59" s="209"/>
      <c r="D59" s="253" t="s">
        <v>202</v>
      </c>
      <c r="E59" s="253"/>
      <c r="F59" s="253"/>
      <c r="G59" s="253" t="s">
        <v>124</v>
      </c>
      <c r="H59" s="485"/>
      <c r="I59" s="485"/>
      <c r="J59" s="485"/>
    </row>
    <row r="60" spans="1:10">
      <c r="A60" s="489" t="s">
        <v>201</v>
      </c>
      <c r="B60" s="204" t="s">
        <v>216</v>
      </c>
      <c r="C60" s="209"/>
      <c r="D60" s="253" t="s">
        <v>218</v>
      </c>
      <c r="E60" s="253"/>
      <c r="F60" s="253"/>
      <c r="G60" s="253" t="s">
        <v>124</v>
      </c>
      <c r="H60" s="485"/>
      <c r="I60" s="485"/>
      <c r="J60" s="485"/>
    </row>
    <row r="61" spans="1:10">
      <c r="A61" s="489" t="s">
        <v>217</v>
      </c>
      <c r="B61" s="204" t="s">
        <v>219</v>
      </c>
      <c r="C61" s="209"/>
      <c r="D61" s="362">
        <v>44732</v>
      </c>
      <c r="E61" s="362"/>
      <c r="F61" s="362"/>
      <c r="G61" s="253" t="s">
        <v>124</v>
      </c>
      <c r="H61" s="485"/>
      <c r="I61" s="485"/>
      <c r="J61" s="485"/>
    </row>
    <row r="62" spans="1:10">
      <c r="A62" s="489" t="s">
        <v>204</v>
      </c>
      <c r="B62" s="214">
        <v>44547</v>
      </c>
      <c r="C62" s="209"/>
      <c r="D62" s="253" t="s">
        <v>207</v>
      </c>
      <c r="E62" s="253"/>
      <c r="F62" s="253"/>
      <c r="G62" s="253" t="s">
        <v>124</v>
      </c>
      <c r="H62" s="485"/>
      <c r="I62" s="485"/>
      <c r="J62" s="485"/>
    </row>
    <row r="63" spans="1:10">
      <c r="A63" s="489" t="s">
        <v>206</v>
      </c>
      <c r="B63" s="204" t="s">
        <v>220</v>
      </c>
      <c r="C63" s="209"/>
      <c r="D63" s="362">
        <v>44788</v>
      </c>
      <c r="E63" s="362"/>
      <c r="F63" s="362"/>
      <c r="G63" s="253" t="s">
        <v>124</v>
      </c>
      <c r="H63" s="485"/>
      <c r="I63" s="485"/>
      <c r="J63" s="485"/>
    </row>
    <row r="64" spans="1:10">
      <c r="A64" s="489" t="s">
        <v>209</v>
      </c>
      <c r="B64" s="204">
        <v>44591</v>
      </c>
      <c r="C64" s="209"/>
      <c r="D64" s="491"/>
      <c r="E64" s="491"/>
      <c r="F64" s="491"/>
      <c r="G64" s="487"/>
      <c r="H64" s="485"/>
      <c r="I64" s="485"/>
      <c r="J64" s="485"/>
    </row>
    <row r="66" spans="1:10">
      <c r="A66" s="485"/>
      <c r="B66" s="485"/>
      <c r="C66" s="485"/>
      <c r="D66" s="491"/>
      <c r="E66" s="491"/>
      <c r="F66" s="491"/>
      <c r="G66" s="487"/>
      <c r="H66" s="485"/>
      <c r="I66" s="485"/>
      <c r="J66" s="485"/>
    </row>
    <row r="67" spans="1:10" ht="14.85" customHeight="1">
      <c r="A67" s="559" t="s">
        <v>221</v>
      </c>
      <c r="B67" s="560"/>
      <c r="C67" s="561"/>
      <c r="D67" s="491"/>
      <c r="E67" s="491"/>
      <c r="F67" s="491"/>
      <c r="G67" s="487"/>
      <c r="H67" s="485"/>
      <c r="I67" s="485"/>
      <c r="J67" s="485"/>
    </row>
    <row r="68" spans="1:10">
      <c r="A68" s="275" t="s">
        <v>222</v>
      </c>
      <c r="B68" s="276" t="s">
        <v>223</v>
      </c>
      <c r="C68" s="277" t="s">
        <v>117</v>
      </c>
      <c r="D68" s="491"/>
      <c r="E68" s="491"/>
      <c r="F68" s="491"/>
      <c r="G68" s="487"/>
      <c r="H68" s="485"/>
      <c r="I68" s="485"/>
      <c r="J68" s="485"/>
    </row>
    <row r="69" spans="1:10">
      <c r="A69" s="278" t="s">
        <v>224</v>
      </c>
      <c r="B69" s="274" t="s">
        <v>225</v>
      </c>
      <c r="C69" s="296"/>
      <c r="D69" s="491"/>
      <c r="E69" s="491"/>
      <c r="F69" s="491"/>
      <c r="G69" s="487"/>
      <c r="H69" s="485"/>
      <c r="I69" s="485"/>
      <c r="J69" s="485"/>
    </row>
    <row r="70" spans="1:10">
      <c r="A70" s="278" t="s">
        <v>226</v>
      </c>
      <c r="B70" s="274" t="s">
        <v>227</v>
      </c>
      <c r="C70" s="296"/>
      <c r="D70" s="491"/>
      <c r="E70" s="491"/>
      <c r="F70" s="491"/>
      <c r="G70" s="487"/>
      <c r="H70" s="485"/>
      <c r="I70" s="485"/>
      <c r="J70" s="485"/>
    </row>
    <row r="71" spans="1:10" ht="30">
      <c r="A71" s="278" t="s">
        <v>228</v>
      </c>
      <c r="B71" s="274" t="s">
        <v>229</v>
      </c>
      <c r="C71" s="274" t="s">
        <v>230</v>
      </c>
      <c r="D71" s="491"/>
      <c r="E71" s="491"/>
      <c r="F71" s="491"/>
      <c r="G71" s="487"/>
      <c r="H71" s="485"/>
      <c r="I71" s="485"/>
      <c r="J71" s="485"/>
    </row>
    <row r="72" spans="1:10">
      <c r="A72" s="278" t="s">
        <v>231</v>
      </c>
      <c r="B72" s="274" t="s">
        <v>232</v>
      </c>
      <c r="C72" s="274" t="s">
        <v>233</v>
      </c>
      <c r="D72" s="491"/>
      <c r="E72" s="491"/>
      <c r="F72" s="491"/>
      <c r="G72" s="487"/>
      <c r="H72" s="485"/>
      <c r="I72" s="485"/>
      <c r="J72" s="485"/>
    </row>
    <row r="73" spans="1:10" ht="30">
      <c r="A73" s="278" t="s">
        <v>234</v>
      </c>
      <c r="B73" s="274" t="s">
        <v>235</v>
      </c>
      <c r="C73" s="274" t="s">
        <v>236</v>
      </c>
      <c r="D73" s="491"/>
      <c r="E73" s="491"/>
      <c r="F73" s="491"/>
      <c r="G73" s="487"/>
      <c r="H73" s="485"/>
      <c r="I73" s="485"/>
      <c r="J73" s="485"/>
    </row>
    <row r="74" spans="1:10">
      <c r="A74" s="278" t="s">
        <v>237</v>
      </c>
      <c r="B74" s="274" t="s">
        <v>238</v>
      </c>
      <c r="C74" s="279" t="s">
        <v>239</v>
      </c>
      <c r="D74" s="491"/>
      <c r="E74" s="491"/>
      <c r="F74" s="491"/>
      <c r="G74" s="487"/>
      <c r="H74" s="485"/>
      <c r="I74" s="485"/>
      <c r="J74" s="485"/>
    </row>
    <row r="75" spans="1:10" ht="45">
      <c r="A75" s="278" t="s">
        <v>240</v>
      </c>
      <c r="B75" s="274" t="s">
        <v>241</v>
      </c>
      <c r="C75" s="274" t="s">
        <v>242</v>
      </c>
      <c r="D75" s="491"/>
      <c r="E75" s="491"/>
      <c r="F75" s="491"/>
      <c r="G75" s="487"/>
      <c r="H75" s="485"/>
      <c r="I75" s="485"/>
      <c r="J75" s="485"/>
    </row>
    <row r="76" spans="1:10">
      <c r="A76" s="278" t="s">
        <v>187</v>
      </c>
      <c r="B76" s="274" t="s">
        <v>241</v>
      </c>
      <c r="C76" s="280" t="s">
        <v>243</v>
      </c>
      <c r="D76" s="491"/>
      <c r="E76" s="491"/>
      <c r="F76" s="491"/>
      <c r="G76" s="487"/>
      <c r="H76" s="485"/>
      <c r="I76" s="485"/>
      <c r="J76" s="485"/>
    </row>
    <row r="77" spans="1:10">
      <c r="A77" s="278" t="s">
        <v>244</v>
      </c>
      <c r="B77" s="281">
        <v>44386</v>
      </c>
      <c r="C77" s="297" t="s">
        <v>245</v>
      </c>
      <c r="D77" s="491"/>
      <c r="E77" s="491"/>
      <c r="F77" s="491"/>
      <c r="G77" s="487"/>
      <c r="H77" s="485"/>
      <c r="I77" s="485"/>
      <c r="J77" s="485"/>
    </row>
    <row r="78" spans="1:10">
      <c r="A78" s="278" t="s">
        <v>246</v>
      </c>
      <c r="B78" s="281">
        <v>44468</v>
      </c>
      <c r="C78" s="297"/>
      <c r="D78" s="491"/>
      <c r="E78" s="491"/>
      <c r="F78" s="491"/>
      <c r="G78" s="487"/>
      <c r="H78" s="485"/>
      <c r="I78" s="485"/>
      <c r="J78" s="485"/>
    </row>
    <row r="79" spans="1:10">
      <c r="A79" s="485"/>
      <c r="B79" s="485"/>
      <c r="C79" s="485"/>
      <c r="D79" s="491"/>
      <c r="E79" s="491"/>
      <c r="F79" s="491"/>
      <c r="G79" s="487"/>
      <c r="H79" s="485"/>
      <c r="I79" s="485"/>
      <c r="J79" s="485"/>
    </row>
  </sheetData>
  <mergeCells count="1">
    <mergeCell ref="A67:C67"/>
  </mergeCells>
  <pageMargins left="0.7" right="0.7" top="0.75" bottom="0.75" header="0.3" footer="0.3"/>
  <pageSetup paperSize="5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AFC1-4470-43EA-ACBF-46A062728245}">
  <sheetPr>
    <tabColor theme="6" tint="0.59999389629810485"/>
    <pageSetUpPr autoPageBreaks="0" fitToPage="1"/>
  </sheetPr>
  <dimension ref="A1:E42"/>
  <sheetViews>
    <sheetView topLeftCell="B1" zoomScale="80" zoomScaleNormal="80" workbookViewId="0">
      <pane xSplit="2" topLeftCell="D1" activePane="topRight" state="frozen"/>
      <selection activeCell="C1" sqref="C1"/>
      <selection pane="topRight" activeCell="E18" sqref="E18"/>
    </sheetView>
  </sheetViews>
  <sheetFormatPr defaultColWidth="9.140625" defaultRowHeight="18.75" customHeight="1"/>
  <cols>
    <col min="1" max="1" width="3.42578125" style="1" customWidth="1"/>
    <col min="2" max="2" width="18.140625" style="2" hidden="1" customWidth="1"/>
    <col min="3" max="3" width="64.28515625" style="2" customWidth="1"/>
    <col min="4" max="4" width="55.5703125" style="218" customWidth="1"/>
    <col min="5" max="5" width="26.42578125" style="227" customWidth="1"/>
    <col min="6" max="16384" width="9.140625" style="2"/>
  </cols>
  <sheetData>
    <row r="1" spans="1:5" ht="38.25" customHeight="1" thickBot="1">
      <c r="B1" s="2" t="s">
        <v>492</v>
      </c>
      <c r="C1" s="505" t="s">
        <v>493</v>
      </c>
    </row>
    <row r="2" spans="1:5" s="5" customFormat="1" ht="29.25" customHeight="1">
      <c r="A2" s="4"/>
      <c r="C2" s="506" t="s">
        <v>378</v>
      </c>
      <c r="D2" s="507">
        <v>2022</v>
      </c>
      <c r="E2" s="495">
        <v>2022</v>
      </c>
    </row>
    <row r="3" spans="1:5" s="5" customFormat="1" ht="29.25" customHeight="1">
      <c r="A3" s="4"/>
      <c r="C3" s="506" t="s">
        <v>379</v>
      </c>
      <c r="D3" s="508" t="s">
        <v>383</v>
      </c>
      <c r="E3" s="509" t="s">
        <v>494</v>
      </c>
    </row>
    <row r="4" spans="1:5" ht="18.75" hidden="1" customHeight="1">
      <c r="B4" s="510"/>
      <c r="C4" s="511" t="s">
        <v>5</v>
      </c>
      <c r="D4" s="508" t="s">
        <v>495</v>
      </c>
      <c r="E4" s="512" t="s">
        <v>386</v>
      </c>
    </row>
    <row r="5" spans="1:5" ht="18.75" hidden="1" customHeight="1">
      <c r="B5" s="513" t="s">
        <v>496</v>
      </c>
      <c r="C5" s="511" t="s">
        <v>10</v>
      </c>
      <c r="D5" s="508" t="s">
        <v>14</v>
      </c>
      <c r="E5" s="514"/>
    </row>
    <row r="6" spans="1:5" ht="18.75" hidden="1" customHeight="1">
      <c r="B6" s="513"/>
      <c r="C6" s="511" t="s">
        <v>15</v>
      </c>
      <c r="D6" s="508" t="s">
        <v>19</v>
      </c>
      <c r="E6" s="515"/>
    </row>
    <row r="7" spans="1:5" ht="18.75" hidden="1" customHeight="1">
      <c r="B7" s="516" t="s">
        <v>497</v>
      </c>
      <c r="C7" s="511" t="s">
        <v>20</v>
      </c>
      <c r="D7" s="508" t="s">
        <v>24</v>
      </c>
      <c r="E7" s="515"/>
    </row>
    <row r="8" spans="1:5" ht="18.75" customHeight="1">
      <c r="B8" s="6" t="s">
        <v>280</v>
      </c>
      <c r="C8" s="517" t="s">
        <v>25</v>
      </c>
      <c r="D8" s="518" t="s">
        <v>498</v>
      </c>
      <c r="E8" s="496" t="s">
        <v>382</v>
      </c>
    </row>
    <row r="9" spans="1:5" ht="18.75" hidden="1" customHeight="1">
      <c r="B9" s="12"/>
      <c r="C9" s="15" t="s">
        <v>387</v>
      </c>
      <c r="D9" s="519"/>
    </row>
    <row r="10" spans="1:5" ht="18.75" customHeight="1">
      <c r="B10" s="12"/>
      <c r="C10" s="15" t="s">
        <v>389</v>
      </c>
      <c r="D10" s="218">
        <v>44396</v>
      </c>
      <c r="E10" s="520">
        <f>(D34-D10)/7</f>
        <v>59</v>
      </c>
    </row>
    <row r="11" spans="1:5" ht="18.75" customHeight="1">
      <c r="B11" s="12"/>
      <c r="C11" s="15" t="s">
        <v>390</v>
      </c>
      <c r="D11" s="218">
        <v>44398</v>
      </c>
    </row>
    <row r="12" spans="1:5" ht="18.75" customHeight="1">
      <c r="B12" s="12"/>
      <c r="C12" s="15" t="s">
        <v>393</v>
      </c>
      <c r="D12" s="218">
        <v>44404</v>
      </c>
    </row>
    <row r="13" spans="1:5" ht="18.75" customHeight="1">
      <c r="B13" s="12"/>
      <c r="C13" s="15" t="s">
        <v>394</v>
      </c>
      <c r="D13" s="218" t="s">
        <v>499</v>
      </c>
    </row>
    <row r="14" spans="1:5" ht="18.75" customHeight="1">
      <c r="B14" s="12"/>
      <c r="C14" s="521" t="s">
        <v>500</v>
      </c>
      <c r="D14" s="218">
        <v>44452</v>
      </c>
      <c r="E14" s="522"/>
    </row>
    <row r="15" spans="1:5" ht="18.75" customHeight="1">
      <c r="B15" s="12"/>
      <c r="C15" s="521" t="s">
        <v>501</v>
      </c>
      <c r="D15" s="218">
        <v>44501</v>
      </c>
    </row>
    <row r="16" spans="1:5" ht="18.600000000000001" customHeight="1">
      <c r="B16" s="12"/>
      <c r="C16" s="521" t="s">
        <v>502</v>
      </c>
      <c r="D16" s="218">
        <v>44508</v>
      </c>
      <c r="E16" s="522"/>
    </row>
    <row r="17" spans="1:5" ht="18.600000000000001" customHeight="1">
      <c r="B17" s="12"/>
      <c r="C17" s="521" t="s">
        <v>503</v>
      </c>
      <c r="D17" s="218">
        <v>44511</v>
      </c>
      <c r="E17" s="522"/>
    </row>
    <row r="18" spans="1:5" ht="17.25" customHeight="1">
      <c r="B18" s="12"/>
      <c r="C18" s="15" t="s">
        <v>504</v>
      </c>
      <c r="D18" s="218" t="s">
        <v>505</v>
      </c>
    </row>
    <row r="19" spans="1:5" s="3" customFormat="1" ht="18.75" customHeight="1">
      <c r="A19" s="1"/>
      <c r="B19" s="12"/>
      <c r="C19" s="15" t="s">
        <v>399</v>
      </c>
      <c r="D19" s="218">
        <v>44578</v>
      </c>
      <c r="E19" s="522"/>
    </row>
    <row r="20" spans="1:5" s="3" customFormat="1" ht="18.75" customHeight="1">
      <c r="A20" s="1"/>
      <c r="B20" s="12"/>
      <c r="C20" s="15" t="s">
        <v>402</v>
      </c>
      <c r="D20" s="218">
        <v>44582</v>
      </c>
      <c r="E20" s="227"/>
    </row>
    <row r="21" spans="1:5" s="3" customFormat="1" ht="18.75" customHeight="1">
      <c r="A21" s="1"/>
      <c r="B21" s="12"/>
      <c r="C21" s="15" t="s">
        <v>407</v>
      </c>
      <c r="D21" s="218">
        <v>44585</v>
      </c>
      <c r="E21" s="227"/>
    </row>
    <row r="22" spans="1:5" s="3" customFormat="1" ht="18.75" customHeight="1">
      <c r="A22" s="1"/>
      <c r="B22" s="12"/>
      <c r="C22" s="15" t="s">
        <v>66</v>
      </c>
      <c r="D22" s="218">
        <v>44586</v>
      </c>
      <c r="E22" s="227"/>
    </row>
    <row r="23" spans="1:5" s="3" customFormat="1" ht="18.75" customHeight="1">
      <c r="A23" s="1"/>
      <c r="B23" s="12"/>
      <c r="C23" s="15" t="s">
        <v>408</v>
      </c>
      <c r="D23" s="218">
        <v>44588</v>
      </c>
      <c r="E23" s="227"/>
    </row>
    <row r="24" spans="1:5" s="3" customFormat="1" ht="18.75" customHeight="1">
      <c r="A24" s="1"/>
      <c r="B24" s="12"/>
      <c r="C24" s="15" t="s">
        <v>410</v>
      </c>
      <c r="D24" s="218">
        <v>44593</v>
      </c>
      <c r="E24" s="227"/>
    </row>
    <row r="25" spans="1:5" s="3" customFormat="1" ht="18.75" customHeight="1">
      <c r="A25" s="1"/>
      <c r="B25" s="12"/>
      <c r="C25" s="15" t="s">
        <v>411</v>
      </c>
      <c r="D25" s="562" t="s">
        <v>484</v>
      </c>
      <c r="E25" s="227"/>
    </row>
    <row r="26" spans="1:5" s="3" customFormat="1" ht="18.75" customHeight="1">
      <c r="A26" s="1"/>
      <c r="B26" s="12"/>
      <c r="C26" s="15" t="s">
        <v>417</v>
      </c>
      <c r="D26" s="562"/>
      <c r="E26" s="227"/>
    </row>
    <row r="27" spans="1:5" ht="18.75" customHeight="1">
      <c r="C27" s="15"/>
    </row>
    <row r="28" spans="1:5" s="20" customFormat="1" ht="18.75" customHeight="1">
      <c r="A28" s="16"/>
      <c r="B28" s="17"/>
      <c r="C28" s="20" t="s">
        <v>89</v>
      </c>
      <c r="D28" s="523" t="s">
        <v>383</v>
      </c>
      <c r="E28" s="524"/>
    </row>
    <row r="29" spans="1:5" s="25" customFormat="1" ht="18.75" customHeight="1">
      <c r="A29" s="21"/>
      <c r="B29" s="22"/>
      <c r="C29" s="25" t="s">
        <v>428</v>
      </c>
      <c r="D29" s="525">
        <v>44607</v>
      </c>
      <c r="E29" s="227"/>
    </row>
    <row r="30" spans="1:5" s="25" customFormat="1" ht="18.75" customHeight="1">
      <c r="A30" s="21"/>
      <c r="B30" s="22"/>
      <c r="C30" s="25" t="s">
        <v>506</v>
      </c>
      <c r="D30" s="525">
        <v>44614</v>
      </c>
      <c r="E30" s="227"/>
    </row>
    <row r="31" spans="1:5" s="25" customFormat="1" ht="18.75" customHeight="1">
      <c r="A31" s="21"/>
      <c r="B31" s="22"/>
      <c r="C31" s="25" t="s">
        <v>432</v>
      </c>
      <c r="D31" s="525">
        <v>44631</v>
      </c>
      <c r="E31" s="227"/>
    </row>
    <row r="32" spans="1:5" s="25" customFormat="1" ht="18.75" customHeight="1">
      <c r="A32" s="21"/>
      <c r="B32" s="22"/>
      <c r="C32" s="25" t="s">
        <v>507</v>
      </c>
      <c r="D32" s="525">
        <v>44642</v>
      </c>
      <c r="E32" s="227"/>
    </row>
    <row r="33" spans="1:5" s="25" customFormat="1" ht="18.75" customHeight="1">
      <c r="A33" s="21"/>
      <c r="B33" s="22"/>
      <c r="C33" s="25" t="s">
        <v>436</v>
      </c>
      <c r="D33" s="525">
        <v>44732</v>
      </c>
      <c r="E33" s="522"/>
    </row>
    <row r="34" spans="1:5" s="25" customFormat="1" ht="18.75" customHeight="1">
      <c r="A34" s="21"/>
      <c r="B34" s="22"/>
      <c r="C34" s="25" t="s">
        <v>438</v>
      </c>
      <c r="D34" s="525">
        <v>44809</v>
      </c>
      <c r="E34" s="227"/>
    </row>
    <row r="35" spans="1:5" s="25" customFormat="1" ht="18.75" customHeight="1">
      <c r="A35" s="21"/>
      <c r="B35" s="22"/>
      <c r="C35" s="25" t="s">
        <v>439</v>
      </c>
      <c r="D35" s="525">
        <v>44844</v>
      </c>
      <c r="E35" s="227"/>
    </row>
    <row r="36" spans="1:5" ht="18.75" customHeight="1" thickBot="1">
      <c r="C36" s="526"/>
      <c r="D36" s="527"/>
      <c r="E36" s="528"/>
    </row>
    <row r="37" spans="1:5" ht="18.75" customHeight="1">
      <c r="C37" s="529" t="s">
        <v>508</v>
      </c>
      <c r="D37" s="530" t="s">
        <v>509</v>
      </c>
      <c r="E37" s="531" t="s">
        <v>510</v>
      </c>
    </row>
    <row r="38" spans="1:5" ht="18.75" customHeight="1">
      <c r="C38" s="532" t="s">
        <v>511</v>
      </c>
      <c r="D38" s="218" t="s">
        <v>512</v>
      </c>
      <c r="E38" s="533">
        <v>0.65</v>
      </c>
    </row>
    <row r="39" spans="1:5" ht="42.6" customHeight="1">
      <c r="C39" s="532" t="s">
        <v>513</v>
      </c>
      <c r="D39" s="218" t="s">
        <v>514</v>
      </c>
      <c r="E39" s="533">
        <v>0.75</v>
      </c>
    </row>
    <row r="40" spans="1:5" ht="18.75" customHeight="1" thickBot="1">
      <c r="C40" s="563" t="s">
        <v>515</v>
      </c>
      <c r="D40" s="564"/>
      <c r="E40" s="565"/>
    </row>
    <row r="41" spans="1:5" ht="18.75" customHeight="1">
      <c r="C41" s="534"/>
      <c r="D41" s="217"/>
      <c r="E41" s="226"/>
    </row>
    <row r="42" spans="1:5" ht="18.75" customHeight="1">
      <c r="C42" s="15"/>
    </row>
  </sheetData>
  <autoFilter ref="B8:C36" xr:uid="{00000000-0009-0000-0000-000006000000}"/>
  <mergeCells count="2">
    <mergeCell ref="D25:D26"/>
    <mergeCell ref="C40:E40"/>
  </mergeCells>
  <hyperlinks>
    <hyperlink ref="B5" location="'Table of Contents'!A1" display="Go back to Table of Contents" xr:uid="{41FC8913-1D9D-4D46-9C0E-28FB880B8EA8}"/>
  </hyperlinks>
  <pageMargins left="0.7" right="0.7" top="0.75" bottom="0.75" header="0.3" footer="0.3"/>
  <pageSetup scale="51" orientation="landscape" r:id="rId1"/>
  <headerFooter>
    <oddHeader>&amp;L&amp;D&amp;R&amp;F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326A-1FAB-416C-B1D7-DBAEA56AF429}">
  <sheetPr>
    <tabColor theme="6" tint="0.59999389629810485"/>
    <pageSetUpPr autoPageBreaks="0" fitToPage="1"/>
  </sheetPr>
  <dimension ref="A1:M64"/>
  <sheetViews>
    <sheetView topLeftCell="C13" zoomScale="63" zoomScaleNormal="63" workbookViewId="0">
      <pane xSplit="1" topLeftCell="I1" activePane="topRight" state="frozen"/>
      <selection activeCell="C1" sqref="C1"/>
      <selection pane="topRight" activeCell="I35" sqref="I35"/>
    </sheetView>
  </sheetViews>
  <sheetFormatPr defaultColWidth="9.140625" defaultRowHeight="18.75" customHeight="1"/>
  <cols>
    <col min="1" max="1" width="3.42578125" style="1" customWidth="1"/>
    <col min="2" max="2" width="18.140625" style="2" hidden="1" customWidth="1"/>
    <col min="3" max="3" width="67.85546875" style="2" customWidth="1"/>
    <col min="4" max="4" width="36.28515625" style="3" customWidth="1"/>
    <col min="5" max="5" width="39.42578125" style="227" customWidth="1"/>
    <col min="6" max="6" width="52.5703125" style="218" hidden="1" customWidth="1"/>
    <col min="7" max="7" width="13.42578125" style="2" hidden="1" customWidth="1"/>
    <col min="8" max="8" width="38.28515625" style="219" hidden="1" customWidth="1"/>
    <col min="9" max="9" width="40.7109375" style="218" customWidth="1"/>
    <col min="10" max="10" width="40.7109375" style="484" customWidth="1"/>
    <col min="11" max="11" width="64.140625" style="218" customWidth="1"/>
    <col min="12" max="12" width="40.7109375" style="484" customWidth="1"/>
    <col min="13" max="13" width="12.42578125" style="2" bestFit="1" customWidth="1"/>
    <col min="14" max="16384" width="9.140625" style="2"/>
  </cols>
  <sheetData>
    <row r="1" spans="1:13" ht="38.25" customHeight="1" thickBot="1">
      <c r="C1" s="568" t="s">
        <v>377</v>
      </c>
      <c r="D1" s="568"/>
      <c r="E1" s="568"/>
      <c r="F1" s="568"/>
      <c r="G1" s="568"/>
      <c r="H1" s="568"/>
      <c r="I1" s="569"/>
      <c r="J1" s="544"/>
      <c r="K1" s="544"/>
      <c r="L1" s="544"/>
    </row>
    <row r="2" spans="1:13" s="5" customFormat="1" ht="29.25" customHeight="1">
      <c r="A2" s="4"/>
      <c r="C2" s="546" t="s">
        <v>378</v>
      </c>
      <c r="D2" s="547">
        <v>2022</v>
      </c>
      <c r="E2" s="548">
        <v>2022</v>
      </c>
      <c r="F2" s="570">
        <v>2022</v>
      </c>
      <c r="G2" s="571"/>
      <c r="H2" s="572"/>
      <c r="I2" s="549">
        <v>2022</v>
      </c>
      <c r="J2" s="550">
        <v>2022</v>
      </c>
      <c r="K2" s="549">
        <v>2022</v>
      </c>
      <c r="L2" s="550">
        <v>2022</v>
      </c>
    </row>
    <row r="3" spans="1:13" s="5" customFormat="1" ht="29.25" customHeight="1">
      <c r="A3" s="4"/>
      <c r="C3" s="551" t="s">
        <v>379</v>
      </c>
      <c r="D3" s="552" t="s">
        <v>380</v>
      </c>
      <c r="E3" s="553" t="s">
        <v>104</v>
      </c>
      <c r="F3" s="573" t="s">
        <v>381</v>
      </c>
      <c r="G3" s="574"/>
      <c r="H3" s="575"/>
      <c r="I3" s="554" t="s">
        <v>386</v>
      </c>
      <c r="J3" s="555" t="s">
        <v>382</v>
      </c>
      <c r="K3" s="554" t="s">
        <v>481</v>
      </c>
      <c r="L3" s="555" t="s">
        <v>382</v>
      </c>
    </row>
    <row r="4" spans="1:13" ht="18.75" customHeight="1">
      <c r="B4" s="6" t="s">
        <v>280</v>
      </c>
      <c r="C4" s="7" t="s">
        <v>25</v>
      </c>
      <c r="D4" s="8" t="s">
        <v>384</v>
      </c>
      <c r="E4" s="422" t="s">
        <v>385</v>
      </c>
      <c r="F4" s="423"/>
      <c r="G4" s="221"/>
      <c r="H4" s="424"/>
      <c r="I4" s="422" t="s">
        <v>386</v>
      </c>
      <c r="J4" s="425" t="s">
        <v>386</v>
      </c>
      <c r="K4" s="422" t="s">
        <v>481</v>
      </c>
      <c r="L4" s="422" t="s">
        <v>481</v>
      </c>
    </row>
    <row r="5" spans="1:13">
      <c r="B5" s="9"/>
      <c r="C5" s="10" t="s">
        <v>387</v>
      </c>
      <c r="D5" s="11">
        <v>44172</v>
      </c>
      <c r="E5" s="426">
        <v>44253</v>
      </c>
      <c r="F5" s="427" t="s">
        <v>482</v>
      </c>
      <c r="G5" s="222" t="s">
        <v>388</v>
      </c>
      <c r="H5" s="428"/>
      <c r="I5" s="426">
        <v>44306</v>
      </c>
      <c r="J5" s="429"/>
      <c r="K5" s="426">
        <v>44410</v>
      </c>
      <c r="L5" s="429"/>
    </row>
    <row r="6" spans="1:13">
      <c r="B6" s="9"/>
      <c r="C6" s="10" t="s">
        <v>389</v>
      </c>
      <c r="D6" s="11">
        <v>44155</v>
      </c>
      <c r="E6" s="494">
        <v>44267</v>
      </c>
      <c r="F6" s="427"/>
      <c r="G6" s="222"/>
      <c r="H6" s="428"/>
      <c r="I6" s="430">
        <f>(I9-28)</f>
        <v>44365</v>
      </c>
      <c r="J6" s="431">
        <f>((I29-I6)/7)</f>
        <v>49.714285714285715</v>
      </c>
      <c r="K6" s="426">
        <v>44438</v>
      </c>
      <c r="L6" s="431">
        <f>((K29-K6)/7)</f>
        <v>53</v>
      </c>
    </row>
    <row r="7" spans="1:13" ht="30">
      <c r="B7" s="12"/>
      <c r="C7" s="10" t="s">
        <v>390</v>
      </c>
      <c r="D7" s="13">
        <v>44167</v>
      </c>
      <c r="E7" s="494">
        <v>44267</v>
      </c>
      <c r="F7" s="427" t="s">
        <v>391</v>
      </c>
      <c r="G7" s="223" t="s">
        <v>392</v>
      </c>
      <c r="H7" s="432"/>
      <c r="I7" s="426">
        <v>44327</v>
      </c>
      <c r="J7" s="429"/>
      <c r="K7" s="426">
        <v>44440</v>
      </c>
      <c r="L7" s="429"/>
    </row>
    <row r="8" spans="1:13">
      <c r="B8" s="12"/>
      <c r="C8" s="10" t="s">
        <v>393</v>
      </c>
      <c r="D8" s="13">
        <v>44214</v>
      </c>
      <c r="E8" s="494">
        <v>44294</v>
      </c>
      <c r="F8" s="427"/>
      <c r="G8" s="223"/>
      <c r="H8" s="432"/>
      <c r="I8" s="426">
        <v>44362</v>
      </c>
      <c r="J8" s="429"/>
      <c r="K8" s="426">
        <v>44475</v>
      </c>
      <c r="L8" s="429"/>
    </row>
    <row r="9" spans="1:13" ht="18.600000000000001" customHeight="1">
      <c r="B9" s="12"/>
      <c r="C9" s="10" t="s">
        <v>394</v>
      </c>
      <c r="D9" s="13" t="s">
        <v>395</v>
      </c>
      <c r="E9" s="494">
        <v>44308</v>
      </c>
      <c r="F9" s="427"/>
      <c r="G9" s="223"/>
      <c r="H9" s="432"/>
      <c r="I9" s="426">
        <f>(I10-14)</f>
        <v>44393</v>
      </c>
      <c r="J9" s="431">
        <f>((I29-I9)/7)</f>
        <v>45.714285714285715</v>
      </c>
      <c r="K9" s="426">
        <f>(K10-42)</f>
        <v>44489</v>
      </c>
      <c r="L9" s="431">
        <f>((K29-K9)/7)</f>
        <v>45.714285714285715</v>
      </c>
    </row>
    <row r="10" spans="1:13">
      <c r="B10" s="12"/>
      <c r="C10" s="10" t="s">
        <v>396</v>
      </c>
      <c r="D10" s="13">
        <v>44259</v>
      </c>
      <c r="E10" s="494">
        <v>44336</v>
      </c>
      <c r="F10" s="427" t="s">
        <v>397</v>
      </c>
      <c r="G10" s="223" t="s">
        <v>398</v>
      </c>
      <c r="H10" s="432"/>
      <c r="I10" s="426">
        <v>44407</v>
      </c>
      <c r="J10" s="431">
        <f>((I29-I10)/7)</f>
        <v>43.714285714285715</v>
      </c>
      <c r="K10" s="426">
        <v>44531</v>
      </c>
      <c r="L10" s="431">
        <f>((K29-K10)/7)</f>
        <v>39.714285714285715</v>
      </c>
    </row>
    <row r="11" spans="1:13">
      <c r="B11" s="12"/>
      <c r="C11" s="10" t="s">
        <v>399</v>
      </c>
      <c r="D11" s="13">
        <v>44321</v>
      </c>
      <c r="E11" s="494">
        <f>(E10+42)</f>
        <v>44378</v>
      </c>
      <c r="F11" s="427" t="s">
        <v>400</v>
      </c>
      <c r="G11" s="223" t="s">
        <v>401</v>
      </c>
      <c r="H11" s="432"/>
      <c r="I11" s="426">
        <v>44452</v>
      </c>
      <c r="J11" s="429"/>
      <c r="K11" s="426" t="s">
        <v>491</v>
      </c>
      <c r="L11" s="429"/>
    </row>
    <row r="12" spans="1:13" s="3" customFormat="1" ht="45.6" customHeight="1">
      <c r="A12" s="1"/>
      <c r="B12" s="12"/>
      <c r="C12" s="10" t="s">
        <v>402</v>
      </c>
      <c r="D12" s="13">
        <v>44329</v>
      </c>
      <c r="E12" s="426" t="s">
        <v>403</v>
      </c>
      <c r="F12" s="427" t="s">
        <v>404</v>
      </c>
      <c r="G12" s="223" t="s">
        <v>405</v>
      </c>
      <c r="H12" s="432"/>
      <c r="I12" s="426" t="s">
        <v>406</v>
      </c>
      <c r="J12" s="431"/>
      <c r="K12" s="426">
        <v>44582</v>
      </c>
      <c r="L12" s="431"/>
      <c r="M12" s="225"/>
    </row>
    <row r="13" spans="1:13" s="3" customFormat="1" ht="45.6" customHeight="1">
      <c r="A13" s="1"/>
      <c r="B13" s="12"/>
      <c r="C13" s="10" t="s">
        <v>407</v>
      </c>
      <c r="D13" s="13">
        <v>44333</v>
      </c>
      <c r="E13" s="494"/>
      <c r="F13" s="427"/>
      <c r="G13" s="223"/>
      <c r="H13" s="432"/>
      <c r="I13" s="426">
        <v>44473</v>
      </c>
      <c r="J13" s="431"/>
      <c r="K13" s="426">
        <v>44585</v>
      </c>
      <c r="L13" s="431"/>
    </row>
    <row r="14" spans="1:13" s="3" customFormat="1" ht="45.6" customHeight="1">
      <c r="A14" s="1"/>
      <c r="B14" s="12"/>
      <c r="C14" s="10" t="s">
        <v>66</v>
      </c>
      <c r="D14" s="13">
        <v>44334</v>
      </c>
      <c r="E14" s="497"/>
      <c r="F14" s="427"/>
      <c r="G14" s="223"/>
      <c r="H14" s="432"/>
      <c r="I14" s="426">
        <v>44474</v>
      </c>
      <c r="J14" s="429"/>
      <c r="K14" s="426">
        <v>44586</v>
      </c>
      <c r="L14" s="429"/>
    </row>
    <row r="15" spans="1:13" s="3" customFormat="1" ht="45.6" customHeight="1">
      <c r="A15" s="1"/>
      <c r="B15" s="12"/>
      <c r="C15" s="10" t="s">
        <v>532</v>
      </c>
      <c r="D15" s="13" t="s">
        <v>409</v>
      </c>
      <c r="E15" s="494">
        <v>44398</v>
      </c>
      <c r="F15" s="427"/>
      <c r="G15" s="223"/>
      <c r="H15" s="432"/>
      <c r="I15" s="426">
        <v>44476</v>
      </c>
      <c r="J15" s="429"/>
      <c r="K15" s="426">
        <v>44588</v>
      </c>
      <c r="L15" s="431">
        <f>((K29-K15)/7)</f>
        <v>31.571428571428573</v>
      </c>
    </row>
    <row r="16" spans="1:13" s="3" customFormat="1" ht="53.1" customHeight="1">
      <c r="A16" s="1"/>
      <c r="B16" s="12"/>
      <c r="C16" s="10" t="s">
        <v>411</v>
      </c>
      <c r="D16" s="11" t="s">
        <v>412</v>
      </c>
      <c r="E16" s="494" t="s">
        <v>483</v>
      </c>
      <c r="F16" s="427" t="s">
        <v>413</v>
      </c>
      <c r="G16" s="223" t="s">
        <v>414</v>
      </c>
      <c r="H16" s="433" t="s">
        <v>415</v>
      </c>
      <c r="I16" s="426" t="s">
        <v>416</v>
      </c>
      <c r="J16" s="429"/>
      <c r="K16" s="426" t="s">
        <v>533</v>
      </c>
      <c r="L16" s="429"/>
    </row>
    <row r="17" spans="1:12" s="3" customFormat="1" ht="42.95" customHeight="1">
      <c r="A17" s="1"/>
      <c r="B17" s="12"/>
      <c r="C17" s="10" t="s">
        <v>417</v>
      </c>
      <c r="D17" s="11" t="s">
        <v>418</v>
      </c>
      <c r="E17" s="494" t="s">
        <v>485</v>
      </c>
      <c r="F17" s="427" t="s">
        <v>419</v>
      </c>
      <c r="G17" s="223"/>
      <c r="H17" s="432"/>
      <c r="I17" s="426" t="s">
        <v>420</v>
      </c>
      <c r="J17" s="429"/>
      <c r="K17" s="426" t="s">
        <v>534</v>
      </c>
      <c r="L17" s="429"/>
    </row>
    <row r="18" spans="1:12" s="3" customFormat="1" ht="42.95" customHeight="1">
      <c r="A18" s="1"/>
      <c r="B18" s="12"/>
      <c r="C18" s="10" t="s">
        <v>535</v>
      </c>
      <c r="D18" s="11"/>
      <c r="E18" s="494"/>
      <c r="F18" s="427"/>
      <c r="G18" s="223"/>
      <c r="H18" s="432"/>
      <c r="I18" s="426"/>
      <c r="J18" s="429"/>
      <c r="K18" s="426">
        <v>44607</v>
      </c>
      <c r="L18" s="429"/>
    </row>
    <row r="19" spans="1:12" s="3" customFormat="1" ht="18.75" customHeight="1">
      <c r="A19" s="1"/>
      <c r="B19" s="12"/>
      <c r="C19" s="10" t="s">
        <v>421</v>
      </c>
      <c r="D19" s="13">
        <v>44354</v>
      </c>
      <c r="E19" s="494">
        <f>(E20-21)</f>
        <v>44411</v>
      </c>
      <c r="F19" s="427" t="s">
        <v>422</v>
      </c>
      <c r="G19" s="222" t="s">
        <v>423</v>
      </c>
      <c r="H19" s="428"/>
      <c r="I19" s="426">
        <v>44501</v>
      </c>
      <c r="J19" s="429"/>
      <c r="K19" s="426">
        <v>44604</v>
      </c>
      <c r="L19" s="429"/>
    </row>
    <row r="20" spans="1:12" ht="18.75" customHeight="1">
      <c r="B20" s="14"/>
      <c r="C20" s="10" t="s">
        <v>424</v>
      </c>
      <c r="D20" s="13">
        <v>44376</v>
      </c>
      <c r="E20" s="494">
        <f>(E21-38)</f>
        <v>44432</v>
      </c>
      <c r="F20" s="423"/>
      <c r="G20" s="221"/>
      <c r="H20" s="424"/>
      <c r="I20" s="426">
        <f>(I19+14)</f>
        <v>44515</v>
      </c>
      <c r="J20" s="429"/>
      <c r="K20" s="426">
        <v>44624</v>
      </c>
      <c r="L20" s="431"/>
    </row>
    <row r="21" spans="1:12" ht="18.75" customHeight="1">
      <c r="B21" s="12"/>
      <c r="C21" s="10" t="s">
        <v>425</v>
      </c>
      <c r="D21" s="13">
        <v>44417</v>
      </c>
      <c r="E21" s="494">
        <v>44470</v>
      </c>
      <c r="F21" s="434"/>
      <c r="G21" s="221"/>
      <c r="H21" s="424"/>
      <c r="I21" s="426">
        <f>(I20+38)</f>
        <v>44553</v>
      </c>
      <c r="J21" s="431"/>
      <c r="K21" s="426">
        <v>44656</v>
      </c>
      <c r="L21" s="431"/>
    </row>
    <row r="22" spans="1:12" ht="18.75" customHeight="1">
      <c r="C22" s="10"/>
      <c r="D22" s="13"/>
      <c r="E22" s="435"/>
      <c r="F22" s="436"/>
      <c r="G22" s="220"/>
      <c r="H22" s="437"/>
      <c r="I22" s="426"/>
      <c r="J22" s="429"/>
      <c r="K22" s="426"/>
      <c r="L22" s="429"/>
    </row>
    <row r="23" spans="1:12" s="20" customFormat="1" ht="18.75" customHeight="1">
      <c r="A23" s="16"/>
      <c r="B23" s="17"/>
      <c r="C23" s="18" t="s">
        <v>89</v>
      </c>
      <c r="D23" s="19" t="s">
        <v>426</v>
      </c>
      <c r="E23" s="438" t="s">
        <v>427</v>
      </c>
      <c r="F23" s="439"/>
      <c r="G23" s="220"/>
      <c r="H23" s="437"/>
      <c r="I23" s="440" t="s">
        <v>106</v>
      </c>
      <c r="J23" s="441"/>
      <c r="K23" s="498" t="s">
        <v>486</v>
      </c>
    </row>
    <row r="24" spans="1:12" s="25" customFormat="1" ht="41.45" customHeight="1">
      <c r="A24" s="21"/>
      <c r="B24" s="22"/>
      <c r="C24" s="23" t="s">
        <v>428</v>
      </c>
      <c r="D24" s="24">
        <v>44355</v>
      </c>
      <c r="E24" s="442">
        <v>44438</v>
      </c>
      <c r="F24" s="443"/>
      <c r="G24" s="224"/>
      <c r="H24" s="444"/>
      <c r="I24" s="445" t="s">
        <v>429</v>
      </c>
      <c r="J24" s="446">
        <f>((I29-J25)/7)</f>
        <v>25.857142857142858</v>
      </c>
      <c r="K24" s="442">
        <v>44610</v>
      </c>
      <c r="L24" s="446">
        <f>((K29-K25)/7)</f>
        <v>28</v>
      </c>
    </row>
    <row r="25" spans="1:12" s="25" customFormat="1" ht="40.5" customHeight="1">
      <c r="A25" s="21"/>
      <c r="B25" s="22"/>
      <c r="C25" s="23" t="s">
        <v>430</v>
      </c>
      <c r="D25" s="24">
        <v>44363</v>
      </c>
      <c r="E25" s="442">
        <v>44452</v>
      </c>
      <c r="F25" s="443"/>
      <c r="G25" s="224"/>
      <c r="H25" s="444"/>
      <c r="I25" s="445" t="s">
        <v>431</v>
      </c>
      <c r="J25" s="447">
        <v>44532</v>
      </c>
      <c r="K25" s="442">
        <f>(K28-119)</f>
        <v>44613</v>
      </c>
    </row>
    <row r="26" spans="1:12" s="25" customFormat="1" ht="47.45" customHeight="1">
      <c r="A26" s="21"/>
      <c r="B26" s="22"/>
      <c r="C26" s="23" t="s">
        <v>432</v>
      </c>
      <c r="D26" s="24">
        <v>44378</v>
      </c>
      <c r="E26" s="442">
        <v>44470</v>
      </c>
      <c r="F26" s="448"/>
      <c r="H26" s="449"/>
      <c r="I26" s="445" t="s">
        <v>433</v>
      </c>
      <c r="J26" s="447"/>
      <c r="K26" s="442">
        <f>(K27-7)</f>
        <v>44635</v>
      </c>
    </row>
    <row r="27" spans="1:12" s="25" customFormat="1" ht="44.1" customHeight="1">
      <c r="A27" s="21"/>
      <c r="B27" s="22"/>
      <c r="C27" s="23" t="s">
        <v>434</v>
      </c>
      <c r="D27" s="24">
        <v>44393</v>
      </c>
      <c r="E27" s="442">
        <v>44481</v>
      </c>
      <c r="F27" s="448"/>
      <c r="H27" s="449"/>
      <c r="I27" s="445" t="s">
        <v>435</v>
      </c>
      <c r="J27" s="447"/>
      <c r="K27" s="442">
        <f>(K28-90)</f>
        <v>44642</v>
      </c>
    </row>
    <row r="28" spans="1:12" s="25" customFormat="1" ht="36" customHeight="1">
      <c r="A28" s="21"/>
      <c r="B28" s="22"/>
      <c r="C28" s="23" t="s">
        <v>436</v>
      </c>
      <c r="D28" s="24">
        <v>44483</v>
      </c>
      <c r="E28" s="442">
        <v>44571</v>
      </c>
      <c r="F28" s="448"/>
      <c r="H28" s="449"/>
      <c r="I28" s="445" t="s">
        <v>437</v>
      </c>
      <c r="J28" s="447"/>
      <c r="K28" s="442">
        <f>(K29-77)</f>
        <v>44732</v>
      </c>
    </row>
    <row r="29" spans="1:12" s="25" customFormat="1" ht="18.75" customHeight="1">
      <c r="A29" s="21"/>
      <c r="B29" s="22"/>
      <c r="C29" s="23" t="s">
        <v>438</v>
      </c>
      <c r="D29" s="24">
        <v>44543</v>
      </c>
      <c r="E29" s="442">
        <v>44621</v>
      </c>
      <c r="F29" s="448"/>
      <c r="H29" s="449"/>
      <c r="I29" s="445">
        <v>44713</v>
      </c>
      <c r="J29" s="447"/>
      <c r="K29" s="442">
        <v>44809</v>
      </c>
    </row>
    <row r="30" spans="1:12" s="25" customFormat="1" ht="18.75" customHeight="1">
      <c r="A30" s="21"/>
      <c r="B30" s="22"/>
      <c r="C30" s="23" t="s">
        <v>439</v>
      </c>
      <c r="D30" s="24">
        <v>44213</v>
      </c>
      <c r="E30" s="442">
        <v>44642</v>
      </c>
      <c r="F30" s="448"/>
      <c r="H30" s="449"/>
      <c r="I30" s="445">
        <v>44747</v>
      </c>
      <c r="J30" s="447"/>
      <c r="K30" s="442">
        <v>44844</v>
      </c>
    </row>
    <row r="31" spans="1:12" ht="18.75" customHeight="1">
      <c r="C31" s="10"/>
      <c r="D31" s="13"/>
      <c r="E31" s="494"/>
      <c r="F31" s="448"/>
      <c r="G31" s="25"/>
      <c r="H31" s="449"/>
      <c r="I31" s="426"/>
      <c r="J31" s="429"/>
      <c r="K31" s="426"/>
      <c r="L31" s="494"/>
    </row>
    <row r="32" spans="1:12" s="30" customFormat="1" ht="18.75" customHeight="1">
      <c r="A32" s="26"/>
      <c r="B32" s="27"/>
      <c r="C32" s="28" t="s">
        <v>94</v>
      </c>
      <c r="D32" s="29" t="s">
        <v>440</v>
      </c>
      <c r="E32" s="450" t="s">
        <v>441</v>
      </c>
      <c r="F32" s="448"/>
      <c r="G32" s="25"/>
      <c r="H32" s="449"/>
      <c r="I32" s="451" t="s">
        <v>442</v>
      </c>
      <c r="J32" s="452"/>
      <c r="K32" s="450" t="s">
        <v>487</v>
      </c>
    </row>
    <row r="33" spans="1:12" s="35" customFormat="1" ht="18.75" customHeight="1">
      <c r="A33" s="31"/>
      <c r="B33" s="32"/>
      <c r="C33" s="33" t="s">
        <v>443</v>
      </c>
      <c r="D33" s="34">
        <v>44378</v>
      </c>
      <c r="E33" s="453">
        <f>(E34-15)</f>
        <v>44439</v>
      </c>
      <c r="F33" s="448"/>
      <c r="G33" s="25"/>
      <c r="H33" s="449"/>
      <c r="I33" s="454">
        <v>44530</v>
      </c>
      <c r="J33" s="455"/>
      <c r="K33" s="453">
        <f>(K34-10)</f>
        <v>44624</v>
      </c>
    </row>
    <row r="34" spans="1:12" s="35" customFormat="1" ht="18.75" customHeight="1">
      <c r="A34" s="31"/>
      <c r="B34" s="32"/>
      <c r="C34" s="33" t="s">
        <v>444</v>
      </c>
      <c r="D34" s="34">
        <v>44393</v>
      </c>
      <c r="E34" s="453">
        <v>44454</v>
      </c>
      <c r="F34" s="448"/>
      <c r="G34" s="15"/>
      <c r="H34" s="456"/>
      <c r="I34" s="454">
        <v>44543</v>
      </c>
      <c r="J34" s="455"/>
      <c r="K34" s="453">
        <f>(K37-119)</f>
        <v>44634</v>
      </c>
    </row>
    <row r="35" spans="1:12" s="35" customFormat="1" ht="44.1" customHeight="1">
      <c r="A35" s="31"/>
      <c r="B35" s="32"/>
      <c r="C35" s="33" t="s">
        <v>445</v>
      </c>
      <c r="D35" s="34">
        <v>44428</v>
      </c>
      <c r="E35" s="453">
        <v>44473</v>
      </c>
      <c r="F35" s="448"/>
      <c r="H35" s="457"/>
      <c r="I35" s="458" t="s">
        <v>446</v>
      </c>
      <c r="J35" s="459"/>
      <c r="K35" s="453">
        <f>(K36-11)</f>
        <v>44652</v>
      </c>
    </row>
    <row r="36" spans="1:12" s="35" customFormat="1" ht="44.1" customHeight="1">
      <c r="A36" s="31"/>
      <c r="B36" s="32"/>
      <c r="C36" s="33" t="s">
        <v>447</v>
      </c>
      <c r="D36" s="34">
        <v>44440</v>
      </c>
      <c r="E36" s="453">
        <v>44482</v>
      </c>
      <c r="F36" s="448"/>
      <c r="H36" s="457"/>
      <c r="I36" s="458" t="s">
        <v>448</v>
      </c>
      <c r="J36" s="459"/>
      <c r="K36" s="453">
        <f>(K37-90)</f>
        <v>44663</v>
      </c>
    </row>
    <row r="37" spans="1:12" s="35" customFormat="1" ht="57.95" customHeight="1">
      <c r="A37" s="31"/>
      <c r="B37" s="32"/>
      <c r="C37" s="33" t="s">
        <v>449</v>
      </c>
      <c r="D37" s="34">
        <v>44533</v>
      </c>
      <c r="E37" s="458" t="s">
        <v>450</v>
      </c>
      <c r="F37" s="448"/>
      <c r="H37" s="457"/>
      <c r="I37" s="458" t="s">
        <v>451</v>
      </c>
      <c r="J37" s="459"/>
      <c r="K37" s="453">
        <f>(K38-77)</f>
        <v>44753</v>
      </c>
    </row>
    <row r="38" spans="1:12" s="35" customFormat="1" ht="18.75" customHeight="1">
      <c r="A38" s="31"/>
      <c r="B38" s="32"/>
      <c r="C38" s="33" t="s">
        <v>452</v>
      </c>
      <c r="D38" s="34">
        <v>44593</v>
      </c>
      <c r="E38" s="453">
        <v>44634</v>
      </c>
      <c r="F38" s="448"/>
      <c r="H38" s="457"/>
      <c r="I38" s="458">
        <v>44739</v>
      </c>
      <c r="J38" s="459"/>
      <c r="K38" s="453">
        <v>44830</v>
      </c>
    </row>
    <row r="39" spans="1:12" s="35" customFormat="1" ht="18.75" customHeight="1">
      <c r="A39" s="31"/>
      <c r="B39" s="32"/>
      <c r="C39" s="33" t="s">
        <v>453</v>
      </c>
      <c r="D39" s="34">
        <v>44620</v>
      </c>
      <c r="E39" s="453">
        <v>44662</v>
      </c>
      <c r="F39" s="448"/>
      <c r="H39" s="457"/>
      <c r="I39" s="458">
        <v>44775</v>
      </c>
      <c r="J39" s="459"/>
      <c r="K39" s="453">
        <v>44865</v>
      </c>
    </row>
    <row r="40" spans="1:12" ht="18.75" customHeight="1" thickBot="1">
      <c r="C40" s="10"/>
      <c r="D40" s="13"/>
      <c r="E40" s="435"/>
      <c r="F40" s="448"/>
      <c r="G40" s="35"/>
      <c r="H40" s="457"/>
      <c r="I40" s="426"/>
      <c r="J40" s="429"/>
      <c r="K40" s="426"/>
      <c r="L40" s="499"/>
    </row>
    <row r="41" spans="1:12" s="40" customFormat="1" ht="18.75" customHeight="1">
      <c r="A41" s="36"/>
      <c r="B41" s="37"/>
      <c r="C41" s="38" t="s">
        <v>454</v>
      </c>
      <c r="D41" s="39"/>
      <c r="E41" s="460" t="s">
        <v>455</v>
      </c>
      <c r="F41" s="448"/>
      <c r="G41" s="35"/>
      <c r="H41" s="457"/>
      <c r="I41" s="461" t="s">
        <v>456</v>
      </c>
      <c r="J41" s="462"/>
      <c r="K41" s="500" t="s">
        <v>488</v>
      </c>
    </row>
    <row r="42" spans="1:12" s="45" customFormat="1" ht="18.75" customHeight="1">
      <c r="A42" s="41"/>
      <c r="B42" s="42"/>
      <c r="C42" s="43" t="s">
        <v>457</v>
      </c>
      <c r="D42" s="44"/>
      <c r="E42" s="463">
        <v>44484</v>
      </c>
      <c r="F42" s="448"/>
      <c r="G42" s="35"/>
      <c r="H42" s="457"/>
      <c r="I42" s="464" t="s">
        <v>458</v>
      </c>
      <c r="J42" s="465"/>
      <c r="K42" s="501">
        <f>(K43-10)</f>
        <v>44645</v>
      </c>
    </row>
    <row r="43" spans="1:12" s="45" customFormat="1" ht="18.75" customHeight="1">
      <c r="A43" s="41"/>
      <c r="B43" s="42"/>
      <c r="C43" s="43" t="s">
        <v>459</v>
      </c>
      <c r="D43" s="44"/>
      <c r="E43" s="463">
        <v>44494</v>
      </c>
      <c r="F43" s="448"/>
      <c r="G43" s="15"/>
      <c r="H43" s="456"/>
      <c r="I43" s="464" t="s">
        <v>460</v>
      </c>
      <c r="J43" s="465"/>
      <c r="K43" s="501">
        <f>(K46-119)</f>
        <v>44655</v>
      </c>
    </row>
    <row r="44" spans="1:12" s="45" customFormat="1" ht="51" customHeight="1">
      <c r="A44" s="41"/>
      <c r="B44" s="42"/>
      <c r="C44" s="43" t="s">
        <v>461</v>
      </c>
      <c r="D44" s="44"/>
      <c r="E44" s="464" t="s">
        <v>462</v>
      </c>
      <c r="F44" s="448"/>
      <c r="H44" s="466"/>
      <c r="I44" s="464">
        <v>44620</v>
      </c>
      <c r="J44" s="465"/>
      <c r="K44" s="501">
        <f>(K45-11)</f>
        <v>44673</v>
      </c>
    </row>
    <row r="45" spans="1:12" s="45" customFormat="1" ht="48" customHeight="1">
      <c r="A45" s="41"/>
      <c r="B45" s="42"/>
      <c r="C45" s="43" t="s">
        <v>463</v>
      </c>
      <c r="D45" s="44"/>
      <c r="E45" s="464" t="s">
        <v>464</v>
      </c>
      <c r="F45" s="448"/>
      <c r="H45" s="466"/>
      <c r="I45" s="464">
        <v>44630</v>
      </c>
      <c r="J45" s="465"/>
      <c r="K45" s="501">
        <f>(K46-90)</f>
        <v>44684</v>
      </c>
    </row>
    <row r="46" spans="1:12" s="45" customFormat="1" ht="40.5" customHeight="1">
      <c r="A46" s="41"/>
      <c r="B46" s="42"/>
      <c r="C46" s="43" t="s">
        <v>465</v>
      </c>
      <c r="D46" s="44"/>
      <c r="E46" s="464">
        <v>44614</v>
      </c>
      <c r="F46" s="448"/>
      <c r="H46" s="466"/>
      <c r="I46" s="464" t="s">
        <v>466</v>
      </c>
      <c r="J46" s="465"/>
      <c r="K46" s="501">
        <f>(K47-77)</f>
        <v>44774</v>
      </c>
    </row>
    <row r="47" spans="1:12" s="45" customFormat="1" ht="18.75" customHeight="1">
      <c r="A47" s="41"/>
      <c r="B47" s="42"/>
      <c r="C47" s="43" t="s">
        <v>467</v>
      </c>
      <c r="D47" s="44"/>
      <c r="E47" s="463">
        <v>44676</v>
      </c>
      <c r="F47" s="448"/>
      <c r="H47" s="466"/>
      <c r="I47" s="464">
        <v>44781</v>
      </c>
      <c r="J47" s="465"/>
      <c r="K47" s="501">
        <v>44851</v>
      </c>
    </row>
    <row r="48" spans="1:12" s="48" customFormat="1" ht="18.75" customHeight="1" thickBot="1">
      <c r="A48" s="46"/>
      <c r="B48" s="47"/>
      <c r="C48" s="43" t="s">
        <v>468</v>
      </c>
      <c r="D48" s="44"/>
      <c r="E48" s="463">
        <v>44712</v>
      </c>
      <c r="F48" s="448"/>
      <c r="G48" s="45"/>
      <c r="H48" s="466"/>
      <c r="I48" s="464">
        <v>44817</v>
      </c>
      <c r="J48" s="465"/>
      <c r="K48" s="501">
        <v>44886</v>
      </c>
    </row>
    <row r="49" spans="1:12" ht="18.75" customHeight="1">
      <c r="C49" s="10"/>
      <c r="D49" s="13"/>
      <c r="E49" s="494"/>
      <c r="F49" s="448"/>
      <c r="G49" s="45"/>
      <c r="H49" s="466"/>
      <c r="I49" s="426"/>
      <c r="J49" s="429"/>
      <c r="K49" s="426"/>
      <c r="L49" s="502"/>
    </row>
    <row r="50" spans="1:12" s="468" customFormat="1" ht="18.75" customHeight="1" thickBot="1">
      <c r="A50" s="467"/>
      <c r="C50" s="51" t="s">
        <v>469</v>
      </c>
      <c r="D50" s="52">
        <v>44355</v>
      </c>
      <c r="E50" s="469">
        <v>44438</v>
      </c>
      <c r="F50" s="470"/>
      <c r="G50" s="56"/>
      <c r="H50" s="471"/>
      <c r="I50" s="472">
        <v>44505</v>
      </c>
      <c r="J50" s="473"/>
      <c r="K50" s="472"/>
      <c r="L50" s="503"/>
    </row>
    <row r="51" spans="1:12" s="53" customFormat="1" ht="18.75" customHeight="1">
      <c r="A51" s="49"/>
      <c r="B51" s="50"/>
      <c r="C51" s="51" t="s">
        <v>470</v>
      </c>
      <c r="D51" s="52">
        <f>(D50+14)</f>
        <v>44369</v>
      </c>
      <c r="E51" s="469">
        <f>(E50+14)</f>
        <v>44452</v>
      </c>
      <c r="F51" s="448"/>
      <c r="G51" s="45"/>
      <c r="H51" s="466"/>
      <c r="I51" s="472">
        <v>44505</v>
      </c>
      <c r="J51" s="473"/>
      <c r="K51" s="472"/>
      <c r="L51" s="469"/>
    </row>
    <row r="52" spans="1:12" s="56" customFormat="1" ht="18.75" customHeight="1">
      <c r="A52" s="54"/>
      <c r="B52" s="55"/>
      <c r="C52" s="51" t="s">
        <v>471</v>
      </c>
      <c r="D52" s="52">
        <f>(D53-10)</f>
        <v>44463</v>
      </c>
      <c r="E52" s="469">
        <f>(E53-10)</f>
        <v>44505</v>
      </c>
      <c r="F52" s="448"/>
      <c r="G52" s="45"/>
      <c r="H52" s="466"/>
      <c r="I52" s="472">
        <f>(I53-10)</f>
        <v>44659</v>
      </c>
      <c r="J52" s="473"/>
      <c r="K52" s="472"/>
      <c r="L52" s="469"/>
    </row>
    <row r="53" spans="1:12" s="61" customFormat="1" ht="18.75" customHeight="1" thickBot="1">
      <c r="A53" s="57"/>
      <c r="B53" s="58"/>
      <c r="C53" s="59" t="s">
        <v>472</v>
      </c>
      <c r="D53" s="60">
        <v>44473</v>
      </c>
      <c r="E53" s="474">
        <v>44515</v>
      </c>
      <c r="F53" s="475"/>
      <c r="G53" s="545"/>
      <c r="H53" s="476"/>
      <c r="I53" s="477">
        <v>44669</v>
      </c>
      <c r="J53" s="478"/>
      <c r="K53" s="477"/>
      <c r="L53" s="474"/>
    </row>
    <row r="54" spans="1:12" ht="18.75" customHeight="1" thickBot="1">
      <c r="E54" s="479"/>
      <c r="F54" s="480"/>
      <c r="G54" s="481"/>
      <c r="H54" s="482"/>
      <c r="I54" s="483"/>
      <c r="K54" s="483"/>
    </row>
    <row r="55" spans="1:12" ht="18.75" customHeight="1">
      <c r="C55" s="576" t="s">
        <v>473</v>
      </c>
      <c r="D55" s="577"/>
      <c r="E55" s="577"/>
      <c r="F55" s="577"/>
      <c r="G55" s="577"/>
      <c r="H55" s="577"/>
      <c r="I55" s="577"/>
      <c r="J55" s="578"/>
      <c r="K55" s="504"/>
      <c r="L55" s="504"/>
    </row>
    <row r="56" spans="1:12" ht="18.75" customHeight="1">
      <c r="C56" s="579" t="s">
        <v>474</v>
      </c>
      <c r="D56" s="580"/>
      <c r="E56" s="580"/>
      <c r="F56" s="580"/>
      <c r="G56" s="580"/>
      <c r="H56" s="580"/>
      <c r="I56" s="580"/>
      <c r="J56" s="581"/>
      <c r="K56" s="543"/>
      <c r="L56" s="543"/>
    </row>
    <row r="57" spans="1:12" ht="18.75" customHeight="1">
      <c r="C57" s="579" t="s">
        <v>475</v>
      </c>
      <c r="D57" s="580"/>
      <c r="E57" s="580"/>
      <c r="F57" s="580"/>
      <c r="G57" s="580"/>
      <c r="H57" s="580"/>
      <c r="I57" s="580"/>
      <c r="J57" s="581"/>
      <c r="K57" s="543"/>
      <c r="L57" s="543"/>
    </row>
    <row r="58" spans="1:12" ht="18.75" customHeight="1">
      <c r="C58" s="579" t="s">
        <v>476</v>
      </c>
      <c r="D58" s="580"/>
      <c r="E58" s="580"/>
      <c r="F58" s="580"/>
      <c r="G58" s="580"/>
      <c r="H58" s="580"/>
      <c r="I58" s="580"/>
      <c r="J58" s="581"/>
      <c r="K58" s="543"/>
      <c r="L58" s="543"/>
    </row>
    <row r="59" spans="1:12" ht="18.75" customHeight="1">
      <c r="C59" s="579" t="s">
        <v>477</v>
      </c>
      <c r="D59" s="580"/>
      <c r="E59" s="580"/>
      <c r="F59" s="580"/>
      <c r="G59" s="580"/>
      <c r="H59" s="580"/>
      <c r="I59" s="580"/>
      <c r="J59" s="581"/>
      <c r="K59" s="543"/>
      <c r="L59" s="543"/>
    </row>
    <row r="60" spans="1:12" ht="18.75" customHeight="1">
      <c r="C60" s="579" t="s">
        <v>478</v>
      </c>
      <c r="D60" s="580"/>
      <c r="E60" s="580"/>
      <c r="F60" s="580"/>
      <c r="G60" s="580"/>
      <c r="H60" s="580"/>
      <c r="I60" s="580"/>
      <c r="J60" s="581"/>
      <c r="K60" s="543"/>
      <c r="L60" s="543"/>
    </row>
    <row r="61" spans="1:12" ht="18.75" customHeight="1">
      <c r="C61" s="579" t="s">
        <v>479</v>
      </c>
      <c r="D61" s="580"/>
      <c r="E61" s="580"/>
      <c r="F61" s="580"/>
      <c r="G61" s="580"/>
      <c r="H61" s="580"/>
      <c r="I61" s="580"/>
      <c r="J61" s="581"/>
      <c r="K61" s="543"/>
      <c r="L61" s="543"/>
    </row>
    <row r="62" spans="1:12" ht="18.75" customHeight="1" thickBot="1">
      <c r="C62" s="582"/>
      <c r="D62" s="583"/>
      <c r="E62" s="583"/>
      <c r="F62" s="583"/>
      <c r="G62" s="583"/>
      <c r="H62" s="583"/>
      <c r="I62" s="583"/>
      <c r="J62" s="584"/>
      <c r="K62" s="2"/>
      <c r="L62" s="2"/>
    </row>
    <row r="63" spans="1:12" ht="18.75" customHeight="1">
      <c r="C63" s="2" t="s">
        <v>489</v>
      </c>
      <c r="E63" s="226"/>
      <c r="F63" s="217"/>
      <c r="I63" s="217"/>
      <c r="K63" s="217"/>
    </row>
    <row r="64" spans="1:12" ht="18.75" customHeight="1">
      <c r="C64" s="566" t="s">
        <v>490</v>
      </c>
      <c r="D64" s="566"/>
      <c r="E64" s="566"/>
      <c r="F64" s="566"/>
      <c r="G64" s="566"/>
      <c r="H64" s="566"/>
      <c r="I64" s="567"/>
    </row>
  </sheetData>
  <autoFilter ref="B4:E36" xr:uid="{00000000-0009-0000-0000-000006000000}"/>
  <mergeCells count="12">
    <mergeCell ref="C64:I64"/>
    <mergeCell ref="C1:I1"/>
    <mergeCell ref="F2:H2"/>
    <mergeCell ref="F3:H3"/>
    <mergeCell ref="C55:J55"/>
    <mergeCell ref="C56:J56"/>
    <mergeCell ref="C57:J57"/>
    <mergeCell ref="C58:J58"/>
    <mergeCell ref="C59:J59"/>
    <mergeCell ref="C60:J60"/>
    <mergeCell ref="C61:J61"/>
    <mergeCell ref="C62:J62"/>
  </mergeCells>
  <pageMargins left="0.7" right="0.7" top="0.75" bottom="0.75" header="0.3" footer="0.3"/>
  <pageSetup scale="51" orientation="landscape" r:id="rId1"/>
  <headerFooter>
    <oddHeader>&amp;L&amp;D&amp;R&amp;F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C67C-CC35-4795-B6BA-40EF4C1EC6EE}">
  <sheetPr>
    <tabColor rgb="FFFF0000"/>
    <pageSetUpPr autoPageBreaks="0" fitToPage="1"/>
  </sheetPr>
  <dimension ref="A1:W111"/>
  <sheetViews>
    <sheetView zoomScale="70" zoomScaleNormal="70" workbookViewId="0">
      <pane xSplit="4" ySplit="9" topLeftCell="F62" activePane="bottomRight" state="frozen"/>
      <selection pane="topRight" activeCell="I1" sqref="I1"/>
      <selection pane="bottomLeft" activeCell="A10" sqref="A10"/>
      <selection pane="bottomRight" activeCell="F15" sqref="F15"/>
    </sheetView>
  </sheetViews>
  <sheetFormatPr defaultColWidth="14.42578125" defaultRowHeight="18.75" customHeight="1"/>
  <cols>
    <col min="1" max="3" width="14.42578125" style="62"/>
    <col min="4" max="4" width="41.42578125" style="62" customWidth="1"/>
    <col min="5" max="5" width="31" style="190" bestFit="1" customWidth="1"/>
    <col min="6" max="6" width="30.42578125" style="64" customWidth="1"/>
    <col min="7" max="7" width="33.42578125" style="65" bestFit="1" customWidth="1"/>
    <col min="8" max="8" width="31.42578125" style="65" customWidth="1"/>
    <col min="9" max="9" width="28.42578125" style="65" customWidth="1"/>
    <col min="10" max="10" width="30" style="64" customWidth="1"/>
    <col min="11" max="11" width="32.42578125" style="64" customWidth="1"/>
    <col min="12" max="16384" width="14.42578125" style="62"/>
  </cols>
  <sheetData>
    <row r="1" spans="1:12" ht="18.75" customHeight="1" thickBot="1">
      <c r="E1" s="64" t="s">
        <v>1</v>
      </c>
      <c r="F1" s="64" t="s">
        <v>2</v>
      </c>
      <c r="G1" s="65" t="s">
        <v>267</v>
      </c>
      <c r="H1" s="233" t="s">
        <v>268</v>
      </c>
      <c r="I1" s="311" t="s">
        <v>269</v>
      </c>
      <c r="J1" s="65" t="s">
        <v>270</v>
      </c>
      <c r="K1" s="64" t="s">
        <v>271</v>
      </c>
    </row>
    <row r="2" spans="1:12" s="66" customFormat="1" ht="29.25" customHeight="1">
      <c r="D2" s="67" t="s">
        <v>3</v>
      </c>
      <c r="E2" s="68">
        <v>2022</v>
      </c>
      <c r="F2" s="68">
        <v>2022</v>
      </c>
      <c r="G2" s="68">
        <v>2022</v>
      </c>
      <c r="H2" s="68">
        <v>2022</v>
      </c>
      <c r="I2" s="68">
        <v>2022</v>
      </c>
      <c r="J2" s="68">
        <v>2022</v>
      </c>
      <c r="K2" s="68">
        <v>2022</v>
      </c>
      <c r="L2" s="66" t="s">
        <v>272</v>
      </c>
    </row>
    <row r="3" spans="1:12" s="66" customFormat="1" ht="21" customHeight="1">
      <c r="D3" s="69"/>
      <c r="E3" s="70" t="s">
        <v>273</v>
      </c>
      <c r="F3" s="70" t="s">
        <v>274</v>
      </c>
      <c r="G3" s="71" t="s">
        <v>275</v>
      </c>
      <c r="H3" s="71" t="s">
        <v>275</v>
      </c>
      <c r="I3" s="71" t="s">
        <v>275</v>
      </c>
      <c r="J3" s="70" t="s">
        <v>276</v>
      </c>
      <c r="K3" s="70" t="s">
        <v>277</v>
      </c>
    </row>
    <row r="4" spans="1:12" s="66" customFormat="1" ht="19.350000000000001" customHeight="1" thickBot="1">
      <c r="D4" s="72"/>
      <c r="E4" s="74" t="s">
        <v>4</v>
      </c>
      <c r="F4" s="73"/>
      <c r="G4" s="75"/>
      <c r="H4" s="75"/>
      <c r="I4" s="75"/>
      <c r="J4" s="73"/>
      <c r="K4" s="73"/>
    </row>
    <row r="5" spans="1:12" ht="18.75" customHeight="1">
      <c r="C5" s="76"/>
      <c r="D5" s="77" t="s">
        <v>5</v>
      </c>
      <c r="E5" s="79" t="s">
        <v>6</v>
      </c>
      <c r="F5" s="80" t="s">
        <v>7</v>
      </c>
      <c r="G5" s="81" t="s">
        <v>8</v>
      </c>
      <c r="H5" s="81" t="s">
        <v>8</v>
      </c>
      <c r="I5" s="81" t="s">
        <v>8</v>
      </c>
      <c r="J5" s="78" t="s">
        <v>9</v>
      </c>
      <c r="K5" s="78" t="s">
        <v>9</v>
      </c>
    </row>
    <row r="6" spans="1:12" ht="18.75" customHeight="1">
      <c r="C6" s="82"/>
      <c r="D6" s="83" t="s">
        <v>10</v>
      </c>
      <c r="E6" s="85" t="s">
        <v>11</v>
      </c>
      <c r="F6" s="86" t="s">
        <v>12</v>
      </c>
      <c r="G6" s="87" t="s">
        <v>13</v>
      </c>
      <c r="H6" s="87" t="s">
        <v>13</v>
      </c>
      <c r="I6" s="87" t="s">
        <v>13</v>
      </c>
      <c r="J6" s="84" t="s">
        <v>14</v>
      </c>
      <c r="K6" s="84" t="s">
        <v>14</v>
      </c>
    </row>
    <row r="7" spans="1:12" ht="18.75" customHeight="1">
      <c r="C7" s="82"/>
      <c r="D7" s="83" t="s">
        <v>15</v>
      </c>
      <c r="E7" s="89" t="s">
        <v>16</v>
      </c>
      <c r="F7" s="90" t="s">
        <v>17</v>
      </c>
      <c r="G7" s="91" t="s">
        <v>18</v>
      </c>
      <c r="H7" s="91" t="s">
        <v>18</v>
      </c>
      <c r="I7" s="91" t="s">
        <v>18</v>
      </c>
      <c r="J7" s="88" t="s">
        <v>19</v>
      </c>
      <c r="K7" s="88" t="s">
        <v>19</v>
      </c>
    </row>
    <row r="8" spans="1:12" ht="18" customHeight="1" thickBot="1">
      <c r="A8" s="62" t="s">
        <v>278</v>
      </c>
      <c r="B8" s="62" t="s">
        <v>279</v>
      </c>
      <c r="C8" s="92"/>
      <c r="D8" s="93" t="s">
        <v>20</v>
      </c>
      <c r="E8" s="95" t="s">
        <v>21</v>
      </c>
      <c r="F8" s="96" t="s">
        <v>22</v>
      </c>
      <c r="G8" s="97" t="s">
        <v>23</v>
      </c>
      <c r="H8" s="97" t="s">
        <v>23</v>
      </c>
      <c r="I8" s="97" t="s">
        <v>23</v>
      </c>
      <c r="J8" s="94" t="s">
        <v>24</v>
      </c>
      <c r="K8" s="94" t="s">
        <v>24</v>
      </c>
    </row>
    <row r="9" spans="1:12" s="102" customFormat="1" ht="18.75" customHeight="1" thickBot="1">
      <c r="A9" s="98"/>
      <c r="B9" s="300"/>
      <c r="C9" s="99" t="s">
        <v>280</v>
      </c>
      <c r="D9" s="99" t="s">
        <v>25</v>
      </c>
      <c r="E9" s="100"/>
      <c r="F9" s="100"/>
      <c r="G9" s="101"/>
      <c r="H9" s="101"/>
      <c r="I9" s="101"/>
      <c r="J9" s="100"/>
      <c r="K9" s="100"/>
    </row>
    <row r="10" spans="1:12" s="103" customFormat="1" ht="18.75" customHeight="1">
      <c r="A10" s="103">
        <f>F25-F10</f>
        <v>117</v>
      </c>
      <c r="B10" s="103">
        <f>H18-H10</f>
        <v>41</v>
      </c>
      <c r="C10" s="104" t="s">
        <v>281</v>
      </c>
      <c r="D10" s="105" t="s">
        <v>32</v>
      </c>
      <c r="E10" s="106" t="s">
        <v>282</v>
      </c>
      <c r="F10" s="107">
        <v>44155</v>
      </c>
      <c r="G10" s="108">
        <f>G12-7</f>
        <v>43842</v>
      </c>
      <c r="H10" s="108">
        <v>44267</v>
      </c>
      <c r="I10" s="108">
        <v>44267</v>
      </c>
      <c r="J10" s="108">
        <f>J12-7</f>
        <v>44307</v>
      </c>
      <c r="K10" s="106">
        <v>44336</v>
      </c>
      <c r="L10" s="103">
        <f>K25-K10</f>
        <v>111</v>
      </c>
    </row>
    <row r="11" spans="1:12" s="103" customFormat="1" ht="18.75" customHeight="1">
      <c r="C11" s="104" t="s">
        <v>281</v>
      </c>
      <c r="D11" s="105" t="s">
        <v>34</v>
      </c>
      <c r="E11" s="106">
        <v>44112</v>
      </c>
      <c r="F11" s="107" t="s">
        <v>35</v>
      </c>
      <c r="G11" s="108">
        <f>G12-7</f>
        <v>43842</v>
      </c>
      <c r="H11" s="108">
        <v>44277</v>
      </c>
      <c r="I11" s="108">
        <v>44277</v>
      </c>
      <c r="J11" s="108">
        <f>J12-7</f>
        <v>44307</v>
      </c>
      <c r="K11" s="106">
        <v>44339</v>
      </c>
    </row>
    <row r="12" spans="1:12" s="103" customFormat="1" ht="42" customHeight="1">
      <c r="C12" s="104" t="s">
        <v>281</v>
      </c>
      <c r="D12" s="105" t="s">
        <v>283</v>
      </c>
      <c r="E12" s="106">
        <v>44106</v>
      </c>
      <c r="F12" s="109">
        <v>44140</v>
      </c>
      <c r="G12" s="108">
        <f>G13-45</f>
        <v>43849</v>
      </c>
      <c r="H12" s="294" t="s">
        <v>284</v>
      </c>
      <c r="I12" s="294" t="s">
        <v>284</v>
      </c>
      <c r="J12" s="108">
        <f>J13-45</f>
        <v>44314</v>
      </c>
      <c r="K12" s="298" t="s">
        <v>285</v>
      </c>
    </row>
    <row r="13" spans="1:12" s="103" customFormat="1" ht="18.75" customHeight="1">
      <c r="C13" s="104" t="s">
        <v>281</v>
      </c>
      <c r="D13" s="105" t="s">
        <v>38</v>
      </c>
      <c r="E13" s="106" t="s">
        <v>39</v>
      </c>
      <c r="F13" s="109">
        <v>44196</v>
      </c>
      <c r="G13" s="108">
        <f t="shared" ref="G13:J14" si="0">G14-7</f>
        <v>43894</v>
      </c>
      <c r="H13" s="283" t="s">
        <v>286</v>
      </c>
      <c r="I13" s="283" t="s">
        <v>286</v>
      </c>
      <c r="J13" s="108">
        <f t="shared" si="0"/>
        <v>44359</v>
      </c>
      <c r="K13" s="106">
        <v>44387</v>
      </c>
    </row>
    <row r="14" spans="1:12" s="103" customFormat="1" ht="18.75" customHeight="1">
      <c r="C14" s="104" t="s">
        <v>281</v>
      </c>
      <c r="D14" s="105" t="s">
        <v>287</v>
      </c>
      <c r="E14" s="106">
        <v>44165</v>
      </c>
      <c r="F14" s="109">
        <v>43842</v>
      </c>
      <c r="G14" s="108">
        <f t="shared" si="0"/>
        <v>43901</v>
      </c>
      <c r="H14" s="283" t="s">
        <v>288</v>
      </c>
      <c r="I14" s="283" t="s">
        <v>288</v>
      </c>
      <c r="J14" s="108">
        <f t="shared" si="0"/>
        <v>44366</v>
      </c>
      <c r="K14" s="106" t="s">
        <v>289</v>
      </c>
    </row>
    <row r="15" spans="1:12" s="103" customFormat="1" ht="18.75" customHeight="1">
      <c r="C15" s="104" t="s">
        <v>281</v>
      </c>
      <c r="D15" s="105" t="s">
        <v>41</v>
      </c>
      <c r="E15" s="106" t="s">
        <v>39</v>
      </c>
      <c r="F15" s="106">
        <v>44217</v>
      </c>
      <c r="G15" s="108">
        <f>G17-14</f>
        <v>43908</v>
      </c>
      <c r="H15" s="284">
        <v>44305</v>
      </c>
      <c r="I15" s="284">
        <v>44305</v>
      </c>
      <c r="J15" s="108">
        <f>J17-14</f>
        <v>44373</v>
      </c>
      <c r="K15" s="106" t="s">
        <v>290</v>
      </c>
      <c r="L15" s="103" t="s">
        <v>291</v>
      </c>
    </row>
    <row r="16" spans="1:12" s="103" customFormat="1" ht="18.75" customHeight="1">
      <c r="C16" s="191"/>
      <c r="D16" s="192"/>
      <c r="E16" s="193"/>
      <c r="F16" s="193"/>
      <c r="G16" s="215"/>
      <c r="H16" s="215"/>
      <c r="I16" s="215"/>
      <c r="J16" s="193"/>
      <c r="K16" s="193"/>
    </row>
    <row r="17" spans="1:13" s="103" customFormat="1" ht="18.75" customHeight="1">
      <c r="C17" s="110" t="s">
        <v>292</v>
      </c>
      <c r="D17" s="111" t="s">
        <v>42</v>
      </c>
      <c r="E17" s="112">
        <v>44169</v>
      </c>
      <c r="F17" s="112">
        <v>44227</v>
      </c>
      <c r="G17" s="113">
        <v>43922</v>
      </c>
      <c r="H17" s="113">
        <v>44305</v>
      </c>
      <c r="I17" s="113">
        <v>44305</v>
      </c>
      <c r="J17" s="112">
        <v>44387</v>
      </c>
      <c r="K17" s="112">
        <v>44412</v>
      </c>
    </row>
    <row r="18" spans="1:13" s="114" customFormat="1" ht="18.75" customHeight="1">
      <c r="C18" s="110" t="s">
        <v>292</v>
      </c>
      <c r="D18" s="111" t="s">
        <v>293</v>
      </c>
      <c r="E18" s="115" t="s">
        <v>44</v>
      </c>
      <c r="F18" s="115">
        <v>44230</v>
      </c>
      <c r="G18" s="113">
        <v>43924</v>
      </c>
      <c r="H18" s="113">
        <v>44308</v>
      </c>
      <c r="I18" s="113">
        <v>44308</v>
      </c>
      <c r="J18" s="112">
        <v>44390</v>
      </c>
      <c r="K18" s="112">
        <v>44415</v>
      </c>
      <c r="L18" s="114">
        <f>J86-J17</f>
        <v>362</v>
      </c>
      <c r="M18" s="114">
        <f>J86-K18</f>
        <v>334</v>
      </c>
    </row>
    <row r="19" spans="1:13" ht="18.75" customHeight="1">
      <c r="A19" s="114">
        <f>F25-F19</f>
        <v>36</v>
      </c>
      <c r="B19" s="114">
        <f>H25-H19</f>
        <v>23</v>
      </c>
      <c r="C19" s="110" t="s">
        <v>292</v>
      </c>
      <c r="D19" s="111" t="s">
        <v>294</v>
      </c>
      <c r="E19" s="115"/>
      <c r="F19" s="115">
        <v>44236</v>
      </c>
      <c r="G19" s="113">
        <v>43936</v>
      </c>
      <c r="H19" s="113">
        <v>44312</v>
      </c>
      <c r="I19" s="113">
        <v>44312</v>
      </c>
      <c r="J19" s="112">
        <v>44762</v>
      </c>
      <c r="K19" s="112">
        <v>44419</v>
      </c>
    </row>
    <row r="20" spans="1:13" ht="18.75" customHeight="1">
      <c r="A20" s="114">
        <f>F60-F19</f>
        <v>307</v>
      </c>
      <c r="B20" s="114"/>
      <c r="C20" s="110" t="s">
        <v>292</v>
      </c>
      <c r="D20" s="111" t="s">
        <v>295</v>
      </c>
      <c r="E20" s="115"/>
      <c r="F20" s="115">
        <v>44245</v>
      </c>
      <c r="G20" s="113"/>
      <c r="H20" s="113"/>
      <c r="I20" s="113"/>
      <c r="J20" s="112"/>
      <c r="K20" s="112"/>
    </row>
    <row r="21" spans="1:13" ht="18.75" customHeight="1">
      <c r="A21" s="114"/>
      <c r="B21" s="114"/>
      <c r="C21" s="110" t="s">
        <v>292</v>
      </c>
      <c r="D21" s="111" t="s">
        <v>296</v>
      </c>
      <c r="E21" s="115"/>
      <c r="F21" s="115">
        <v>44246</v>
      </c>
      <c r="G21" s="113"/>
      <c r="H21" s="113"/>
      <c r="I21" s="113"/>
      <c r="J21" s="112"/>
      <c r="K21" s="112"/>
    </row>
    <row r="22" spans="1:13" s="103" customFormat="1" ht="18.75" customHeight="1">
      <c r="C22" s="191"/>
      <c r="D22" s="192"/>
      <c r="E22" s="195"/>
      <c r="F22" s="195"/>
      <c r="G22" s="194"/>
      <c r="H22" s="194"/>
      <c r="I22" s="194"/>
      <c r="J22" s="195"/>
      <c r="K22" s="195"/>
    </row>
    <row r="23" spans="1:13" ht="18.75" customHeight="1">
      <c r="A23" s="116"/>
      <c r="B23" s="116"/>
      <c r="C23" s="117" t="s">
        <v>297</v>
      </c>
      <c r="D23" s="118" t="s">
        <v>47</v>
      </c>
      <c r="E23" s="119"/>
      <c r="F23" s="120">
        <v>44257</v>
      </c>
      <c r="G23" s="121">
        <v>44330</v>
      </c>
      <c r="H23" s="121" t="s">
        <v>48</v>
      </c>
      <c r="I23" s="121" t="s">
        <v>48</v>
      </c>
      <c r="J23" s="120">
        <v>44788</v>
      </c>
      <c r="K23" s="120">
        <v>44442</v>
      </c>
    </row>
    <row r="24" spans="1:13" ht="18.75" customHeight="1">
      <c r="A24" s="116"/>
      <c r="B24" s="116"/>
      <c r="C24" s="117" t="s">
        <v>297</v>
      </c>
      <c r="D24" s="118" t="s">
        <v>298</v>
      </c>
      <c r="E24" s="120" t="s">
        <v>39</v>
      </c>
      <c r="F24" s="120" t="s">
        <v>39</v>
      </c>
      <c r="G24" s="121"/>
      <c r="H24" s="121"/>
      <c r="I24" s="121"/>
      <c r="J24" s="120"/>
      <c r="K24" s="120"/>
    </row>
    <row r="25" spans="1:13" ht="18.75" customHeight="1">
      <c r="A25" s="116">
        <f>F31-F25</f>
        <v>49</v>
      </c>
      <c r="B25" s="116"/>
      <c r="C25" s="117" t="s">
        <v>297</v>
      </c>
      <c r="D25" s="118" t="s">
        <v>299</v>
      </c>
      <c r="E25" s="120">
        <v>44217</v>
      </c>
      <c r="F25" s="120">
        <v>44272</v>
      </c>
      <c r="G25" s="121">
        <f>G31-55</f>
        <v>44333</v>
      </c>
      <c r="H25" s="121">
        <v>44335</v>
      </c>
      <c r="I25" s="121">
        <v>44335</v>
      </c>
      <c r="J25" s="121">
        <f>J31-55</f>
        <v>44808</v>
      </c>
      <c r="K25" s="120">
        <v>44447</v>
      </c>
    </row>
    <row r="26" spans="1:13" ht="18.75" customHeight="1">
      <c r="A26" s="116"/>
      <c r="B26" s="116"/>
      <c r="C26" s="117" t="s">
        <v>297</v>
      </c>
      <c r="D26" s="118" t="s">
        <v>300</v>
      </c>
      <c r="E26" s="120">
        <v>44224</v>
      </c>
      <c r="F26" s="119">
        <v>44279</v>
      </c>
      <c r="G26" s="121">
        <f>G31-45</f>
        <v>44343</v>
      </c>
      <c r="H26" s="121">
        <v>44342</v>
      </c>
      <c r="I26" s="121">
        <v>44342</v>
      </c>
      <c r="J26" s="121">
        <f>J31-45</f>
        <v>44818</v>
      </c>
      <c r="K26" s="119">
        <v>44454</v>
      </c>
      <c r="L26" s="62" t="s">
        <v>301</v>
      </c>
    </row>
    <row r="27" spans="1:13" ht="18.75" customHeight="1">
      <c r="A27" s="116"/>
      <c r="B27" s="116"/>
      <c r="C27" s="117" t="s">
        <v>297</v>
      </c>
      <c r="D27" s="118" t="s">
        <v>302</v>
      </c>
      <c r="E27" s="119"/>
      <c r="F27" s="119"/>
      <c r="G27" s="121">
        <f>G31-35</f>
        <v>44353</v>
      </c>
      <c r="H27" s="121">
        <v>44349</v>
      </c>
      <c r="I27" s="121">
        <v>44349</v>
      </c>
      <c r="J27" s="121">
        <f>J31-35</f>
        <v>44828</v>
      </c>
      <c r="K27" s="119">
        <v>44461</v>
      </c>
    </row>
    <row r="28" spans="1:13" ht="18.75" customHeight="1">
      <c r="A28" s="116"/>
      <c r="B28" s="116"/>
      <c r="C28" s="117" t="s">
        <v>297</v>
      </c>
      <c r="D28" s="118" t="s">
        <v>303</v>
      </c>
      <c r="E28" s="119">
        <v>44253</v>
      </c>
      <c r="F28" s="119"/>
      <c r="G28" s="121"/>
      <c r="H28" s="121"/>
      <c r="I28" s="121"/>
      <c r="J28" s="121"/>
      <c r="K28" s="119"/>
    </row>
    <row r="29" spans="1:13" ht="18" customHeight="1">
      <c r="A29" s="116"/>
      <c r="B29" s="116"/>
      <c r="C29" s="117" t="s">
        <v>297</v>
      </c>
      <c r="D29" s="122" t="s">
        <v>304</v>
      </c>
      <c r="E29" s="282" t="s">
        <v>54</v>
      </c>
      <c r="F29" s="119" t="s">
        <v>305</v>
      </c>
      <c r="G29" s="121" t="s">
        <v>163</v>
      </c>
      <c r="H29" s="121" t="s">
        <v>306</v>
      </c>
      <c r="I29" s="121" t="s">
        <v>306</v>
      </c>
      <c r="J29" s="119"/>
      <c r="K29" s="119"/>
    </row>
    <row r="30" spans="1:13" ht="21.6" customHeight="1">
      <c r="A30" s="116"/>
      <c r="B30" s="116"/>
      <c r="C30" s="117" t="s">
        <v>297</v>
      </c>
      <c r="D30" s="122" t="s">
        <v>307</v>
      </c>
      <c r="E30" s="123">
        <v>44287</v>
      </c>
      <c r="F30" s="234"/>
      <c r="G30" s="121" t="s">
        <v>163</v>
      </c>
      <c r="H30" s="121" t="s">
        <v>163</v>
      </c>
      <c r="I30" s="121" t="s">
        <v>163</v>
      </c>
      <c r="J30" s="119"/>
      <c r="K30" s="119"/>
    </row>
    <row r="31" spans="1:13" ht="21.6" customHeight="1">
      <c r="A31" s="116"/>
      <c r="B31" s="116"/>
      <c r="C31" s="117" t="s">
        <v>297</v>
      </c>
      <c r="D31" s="122" t="s">
        <v>308</v>
      </c>
      <c r="E31" s="119">
        <v>44341</v>
      </c>
      <c r="F31" s="120">
        <v>44321</v>
      </c>
      <c r="G31" s="121">
        <v>44388</v>
      </c>
      <c r="H31" s="121">
        <v>44389</v>
      </c>
      <c r="I31" s="121">
        <v>44389</v>
      </c>
      <c r="J31" s="120">
        <f>J23+75</f>
        <v>44863</v>
      </c>
      <c r="K31" s="120">
        <v>44501</v>
      </c>
      <c r="L31" s="63"/>
    </row>
    <row r="32" spans="1:13" ht="21.6" customHeight="1">
      <c r="A32" s="116"/>
      <c r="B32" s="116"/>
      <c r="C32" s="117" t="s">
        <v>297</v>
      </c>
      <c r="D32" s="122" t="s">
        <v>309</v>
      </c>
      <c r="E32" s="119"/>
      <c r="F32" s="306">
        <v>44307</v>
      </c>
      <c r="G32" s="121">
        <v>44388</v>
      </c>
      <c r="H32" s="121">
        <v>44361</v>
      </c>
      <c r="I32" s="121">
        <v>44361</v>
      </c>
      <c r="J32" s="120"/>
      <c r="K32" s="120"/>
      <c r="L32" s="63"/>
    </row>
    <row r="33" spans="1:12" s="103" customFormat="1" ht="21.6" customHeight="1">
      <c r="C33" s="191"/>
      <c r="D33" s="196"/>
      <c r="E33" s="193"/>
      <c r="F33" s="216"/>
      <c r="G33" s="194"/>
      <c r="H33" s="194"/>
      <c r="I33" s="194"/>
      <c r="J33" s="195"/>
      <c r="K33" s="195"/>
    </row>
    <row r="34" spans="1:12" s="103" customFormat="1" ht="21.6" customHeight="1">
      <c r="C34" s="191"/>
      <c r="D34" s="196"/>
      <c r="E34" s="193"/>
      <c r="F34" s="216"/>
      <c r="G34" s="194"/>
      <c r="H34" s="194"/>
      <c r="I34" s="194"/>
      <c r="J34" s="195"/>
      <c r="K34" s="195"/>
    </row>
    <row r="35" spans="1:12" s="256" customFormat="1" ht="21.6" customHeight="1">
      <c r="A35" s="62"/>
      <c r="B35" s="62"/>
      <c r="C35" s="124" t="s">
        <v>310</v>
      </c>
      <c r="D35" s="125" t="s">
        <v>311</v>
      </c>
      <c r="E35" s="128"/>
      <c r="F35" s="127"/>
      <c r="G35" s="295"/>
      <c r="H35" s="295"/>
      <c r="I35" s="295"/>
      <c r="J35" s="127"/>
      <c r="K35" s="127">
        <v>44508</v>
      </c>
      <c r="L35" s="62"/>
    </row>
    <row r="36" spans="1:12" ht="18.600000000000001" customHeight="1">
      <c r="C36" s="124" t="s">
        <v>310</v>
      </c>
      <c r="D36" s="125" t="s">
        <v>61</v>
      </c>
      <c r="E36" s="128"/>
      <c r="F36" s="127">
        <v>44328</v>
      </c>
      <c r="G36" s="129">
        <v>44389</v>
      </c>
      <c r="H36" s="129">
        <v>44396</v>
      </c>
      <c r="I36" s="310">
        <v>44410</v>
      </c>
      <c r="J36" s="127"/>
      <c r="K36" s="127">
        <v>44508</v>
      </c>
    </row>
    <row r="37" spans="1:12" ht="18.600000000000001" customHeight="1">
      <c r="C37" s="124" t="s">
        <v>310</v>
      </c>
      <c r="D37" s="307" t="s">
        <v>64</v>
      </c>
      <c r="E37" s="128"/>
      <c r="F37" s="127">
        <v>44329</v>
      </c>
      <c r="G37" s="129">
        <v>44398</v>
      </c>
      <c r="H37" s="129">
        <f>H36+5</f>
        <v>44401</v>
      </c>
      <c r="I37" s="310">
        <v>44417</v>
      </c>
      <c r="J37" s="127"/>
      <c r="K37" s="127">
        <v>44508</v>
      </c>
    </row>
    <row r="38" spans="1:12" ht="18.600000000000001" customHeight="1">
      <c r="C38" s="124" t="s">
        <v>310</v>
      </c>
      <c r="D38" s="307" t="s">
        <v>65</v>
      </c>
      <c r="E38" s="128"/>
      <c r="F38" s="127">
        <v>44333</v>
      </c>
      <c r="G38" s="129"/>
      <c r="H38" s="129"/>
      <c r="I38" s="310">
        <v>44424</v>
      </c>
      <c r="J38" s="127"/>
      <c r="K38" s="127"/>
    </row>
    <row r="39" spans="1:12" ht="18.600000000000001" customHeight="1">
      <c r="C39" s="124" t="s">
        <v>310</v>
      </c>
      <c r="D39" s="307" t="s">
        <v>66</v>
      </c>
      <c r="E39" s="128"/>
      <c r="F39" s="127">
        <v>44334</v>
      </c>
      <c r="G39" s="129"/>
      <c r="H39" s="129"/>
      <c r="I39" s="310">
        <v>44425</v>
      </c>
      <c r="J39" s="127"/>
      <c r="K39" s="127"/>
    </row>
    <row r="40" spans="1:12" ht="18.600000000000001" customHeight="1">
      <c r="C40" s="124" t="s">
        <v>310</v>
      </c>
      <c r="D40" s="307" t="s">
        <v>312</v>
      </c>
      <c r="E40" s="128" t="s">
        <v>67</v>
      </c>
      <c r="F40" s="127" t="s">
        <v>313</v>
      </c>
      <c r="G40" s="129">
        <v>44402</v>
      </c>
      <c r="H40" s="129">
        <v>44403</v>
      </c>
      <c r="I40" s="310">
        <v>44427</v>
      </c>
      <c r="J40" s="127"/>
      <c r="K40" s="127">
        <v>44515</v>
      </c>
    </row>
    <row r="41" spans="1:12" ht="18.600000000000001" customHeight="1">
      <c r="C41" s="124" t="s">
        <v>310</v>
      </c>
      <c r="D41" s="307" t="s">
        <v>314</v>
      </c>
      <c r="E41" s="128"/>
      <c r="F41" s="127">
        <v>44341</v>
      </c>
      <c r="G41" s="129"/>
      <c r="H41" s="129"/>
      <c r="I41" s="310">
        <v>44432</v>
      </c>
      <c r="J41" s="127"/>
      <c r="K41" s="127"/>
    </row>
    <row r="42" spans="1:12" ht="18.75" customHeight="1">
      <c r="C42" s="124" t="s">
        <v>310</v>
      </c>
      <c r="D42" s="307" t="s">
        <v>315</v>
      </c>
      <c r="E42" s="126"/>
      <c r="F42" s="127" t="s">
        <v>316</v>
      </c>
      <c r="G42" s="131">
        <v>44423</v>
      </c>
      <c r="H42" s="131">
        <v>44410</v>
      </c>
      <c r="I42" s="309" t="s">
        <v>71</v>
      </c>
      <c r="J42" s="127"/>
      <c r="K42" s="127">
        <v>44517</v>
      </c>
    </row>
    <row r="43" spans="1:12" ht="18.600000000000001" customHeight="1">
      <c r="C43" s="124" t="s">
        <v>310</v>
      </c>
      <c r="D43" s="125" t="s">
        <v>73</v>
      </c>
      <c r="E43" s="128" t="s">
        <v>67</v>
      </c>
      <c r="F43" s="127">
        <v>44333</v>
      </c>
      <c r="G43" s="129">
        <v>44405</v>
      </c>
      <c r="H43" s="129" t="s">
        <v>40</v>
      </c>
      <c r="I43" s="129" t="s">
        <v>40</v>
      </c>
      <c r="J43" s="127"/>
      <c r="K43" s="127"/>
    </row>
    <row r="44" spans="1:12" ht="18.75" customHeight="1">
      <c r="A44" s="130"/>
      <c r="B44" s="130"/>
      <c r="C44" s="124" t="s">
        <v>310</v>
      </c>
      <c r="D44" s="125" t="s">
        <v>74</v>
      </c>
      <c r="E44" s="126"/>
      <c r="F44" s="127" t="s">
        <v>48</v>
      </c>
      <c r="G44" s="131">
        <v>44413</v>
      </c>
      <c r="H44" s="131" t="s">
        <v>40</v>
      </c>
      <c r="I44" s="131" t="s">
        <v>40</v>
      </c>
      <c r="J44" s="127"/>
      <c r="K44" s="127"/>
    </row>
    <row r="45" spans="1:12" ht="18.75" customHeight="1">
      <c r="C45" s="124" t="s">
        <v>310</v>
      </c>
      <c r="D45" s="307" t="s">
        <v>75</v>
      </c>
      <c r="E45" s="126" t="s">
        <v>76</v>
      </c>
      <c r="F45" s="127">
        <v>44356</v>
      </c>
      <c r="G45" s="131">
        <v>44415</v>
      </c>
      <c r="H45" s="131">
        <v>44431</v>
      </c>
      <c r="I45" s="309">
        <v>44448</v>
      </c>
      <c r="J45" s="127"/>
      <c r="K45" s="127">
        <v>44536</v>
      </c>
    </row>
    <row r="46" spans="1:12" s="134" customFormat="1" ht="19.350000000000001" customHeight="1">
      <c r="A46" s="132"/>
      <c r="B46" s="132"/>
      <c r="C46" s="124" t="s">
        <v>310</v>
      </c>
      <c r="D46" s="307" t="s">
        <v>317</v>
      </c>
      <c r="E46" s="126"/>
      <c r="F46" s="127">
        <v>44356</v>
      </c>
      <c r="G46" s="131">
        <v>44440</v>
      </c>
      <c r="H46" s="232" t="s">
        <v>78</v>
      </c>
      <c r="I46" s="232" t="s">
        <v>78</v>
      </c>
      <c r="J46" s="127"/>
      <c r="K46" s="127"/>
      <c r="L46" s="133"/>
    </row>
    <row r="47" spans="1:12" s="134" customFormat="1" ht="19.350000000000001" customHeight="1">
      <c r="A47" s="132"/>
      <c r="B47" s="132"/>
      <c r="C47" s="124" t="s">
        <v>310</v>
      </c>
      <c r="D47" s="125" t="s">
        <v>79</v>
      </c>
      <c r="E47" s="126"/>
      <c r="F47" s="308">
        <v>44350</v>
      </c>
      <c r="G47" s="131">
        <v>44442</v>
      </c>
      <c r="H47" s="131"/>
      <c r="I47" s="131"/>
      <c r="J47" s="126"/>
      <c r="K47" s="126">
        <v>44524</v>
      </c>
      <c r="L47" s="133"/>
    </row>
    <row r="48" spans="1:12" s="134" customFormat="1" ht="18.75" customHeight="1">
      <c r="A48" s="132"/>
      <c r="B48" s="132"/>
      <c r="C48" s="124" t="s">
        <v>310</v>
      </c>
      <c r="D48" s="125" t="s">
        <v>80</v>
      </c>
      <c r="E48" s="126"/>
      <c r="F48" s="308">
        <v>44363</v>
      </c>
      <c r="G48" s="131"/>
      <c r="H48" s="131">
        <v>44439</v>
      </c>
      <c r="I48" s="131">
        <v>44439</v>
      </c>
      <c r="J48" s="126"/>
      <c r="K48" s="126">
        <v>44545</v>
      </c>
      <c r="L48" s="133"/>
    </row>
    <row r="49" spans="3:11" ht="18.75" customHeight="1">
      <c r="C49" s="124" t="s">
        <v>310</v>
      </c>
      <c r="D49" s="125" t="s">
        <v>81</v>
      </c>
      <c r="E49" s="135"/>
      <c r="F49" s="308">
        <v>44397</v>
      </c>
      <c r="G49" s="136"/>
      <c r="H49" s="136">
        <f>H48+40</f>
        <v>44479</v>
      </c>
      <c r="I49" s="136">
        <f>I48+40</f>
        <v>44479</v>
      </c>
      <c r="J49" s="135"/>
      <c r="K49" s="135">
        <v>44586</v>
      </c>
    </row>
    <row r="50" spans="3:11" ht="18.75" customHeight="1">
      <c r="C50" s="124" t="s">
        <v>310</v>
      </c>
      <c r="D50" s="125" t="s">
        <v>82</v>
      </c>
      <c r="E50" s="135"/>
      <c r="F50" s="308">
        <v>44406</v>
      </c>
      <c r="G50" s="136"/>
      <c r="H50" s="136">
        <v>44487</v>
      </c>
      <c r="I50" s="136">
        <v>44487</v>
      </c>
      <c r="J50" s="135"/>
      <c r="K50" s="135">
        <v>44593</v>
      </c>
    </row>
    <row r="51" spans="3:11" s="103" customFormat="1" ht="18.75" customHeight="1">
      <c r="D51" s="228"/>
      <c r="E51" s="229"/>
      <c r="F51" s="229"/>
      <c r="G51" s="230"/>
      <c r="H51" s="229"/>
      <c r="I51" s="229"/>
      <c r="J51" s="229"/>
      <c r="K51" s="229"/>
    </row>
    <row r="52" spans="3:11" s="103" customFormat="1" ht="18.75" customHeight="1">
      <c r="C52" s="137" t="s">
        <v>83</v>
      </c>
      <c r="D52" s="152" t="s">
        <v>84</v>
      </c>
      <c r="E52" s="148">
        <f t="shared" ref="E52:J52" si="1">E54-120</f>
        <v>44358</v>
      </c>
      <c r="F52" s="148">
        <f>F54-120</f>
        <v>-185</v>
      </c>
      <c r="G52" s="148">
        <f t="shared" si="1"/>
        <v>-185</v>
      </c>
      <c r="H52" s="148">
        <f>H54-120</f>
        <v>-185</v>
      </c>
      <c r="I52" s="148">
        <f>I54-120</f>
        <v>-185</v>
      </c>
      <c r="J52" s="148">
        <f t="shared" si="1"/>
        <v>-185</v>
      </c>
      <c r="K52" s="148">
        <v>-185</v>
      </c>
    </row>
    <row r="53" spans="3:11" s="103" customFormat="1" ht="18.75" customHeight="1">
      <c r="C53" s="137" t="s">
        <v>83</v>
      </c>
      <c r="D53" s="152" t="s">
        <v>86</v>
      </c>
      <c r="E53" s="148">
        <f t="shared" ref="E53" si="2">E54-90</f>
        <v>44388</v>
      </c>
      <c r="F53" s="148">
        <f t="shared" ref="F53" si="3">F54-90</f>
        <v>-155</v>
      </c>
      <c r="G53" s="148">
        <f t="shared" ref="G53" si="4">G54-90</f>
        <v>-155</v>
      </c>
      <c r="H53" s="148">
        <f t="shared" ref="H53:I53" si="5">H54-90</f>
        <v>-155</v>
      </c>
      <c r="I53" s="148">
        <f t="shared" si="5"/>
        <v>-155</v>
      </c>
      <c r="J53" s="148">
        <f t="shared" ref="J53" si="6">J54-90</f>
        <v>-155</v>
      </c>
      <c r="K53" s="148">
        <v>-155</v>
      </c>
    </row>
    <row r="54" spans="3:11" s="103" customFormat="1" ht="18.75" customHeight="1">
      <c r="C54" s="137" t="s">
        <v>83</v>
      </c>
      <c r="D54" s="152" t="s">
        <v>87</v>
      </c>
      <c r="E54" s="155">
        <f t="shared" ref="E54:J54" si="7">E55-65</f>
        <v>44478</v>
      </c>
      <c r="F54" s="155">
        <f t="shared" si="7"/>
        <v>-65</v>
      </c>
      <c r="G54" s="155">
        <f t="shared" si="7"/>
        <v>-65</v>
      </c>
      <c r="H54" s="155">
        <f>H55-65</f>
        <v>-65</v>
      </c>
      <c r="I54" s="155">
        <f>I55-65</f>
        <v>-65</v>
      </c>
      <c r="J54" s="155">
        <f t="shared" si="7"/>
        <v>-65</v>
      </c>
      <c r="K54" s="155">
        <v>-65</v>
      </c>
    </row>
    <row r="55" spans="3:11" s="103" customFormat="1" ht="18.75" customHeight="1">
      <c r="C55" s="137" t="s">
        <v>83</v>
      </c>
      <c r="D55" s="143" t="s">
        <v>88</v>
      </c>
      <c r="E55" s="148">
        <v>44543</v>
      </c>
      <c r="F55" s="155"/>
      <c r="G55" s="148"/>
      <c r="H55" s="148"/>
      <c r="I55" s="148"/>
      <c r="J55" s="148"/>
      <c r="K55" s="148"/>
    </row>
    <row r="56" spans="3:11" s="103" customFormat="1" ht="18.75" customHeight="1">
      <c r="C56" s="191"/>
      <c r="D56" s="196"/>
      <c r="E56" s="197"/>
      <c r="F56" s="197"/>
      <c r="G56" s="198"/>
      <c r="H56" s="198"/>
      <c r="I56" s="198"/>
      <c r="J56" s="197"/>
      <c r="K56" s="197"/>
    </row>
    <row r="57" spans="3:11" s="103" customFormat="1" ht="18.75" customHeight="1">
      <c r="C57" s="137" t="s">
        <v>318</v>
      </c>
      <c r="D57" s="152" t="s">
        <v>90</v>
      </c>
      <c r="E57" s="148">
        <f t="shared" ref="E57:H57" si="8">E59-120</f>
        <v>44363</v>
      </c>
      <c r="F57" s="148">
        <f>F59-120</f>
        <v>44363</v>
      </c>
      <c r="G57" s="148">
        <f t="shared" si="8"/>
        <v>44090</v>
      </c>
      <c r="H57" s="148">
        <f t="shared" si="8"/>
        <v>44455</v>
      </c>
      <c r="I57" s="148">
        <f t="shared" ref="I57" si="9">I59-120</f>
        <v>44455</v>
      </c>
      <c r="J57" s="148">
        <f>J59-120</f>
        <v>44204</v>
      </c>
      <c r="K57" s="148">
        <v>44569</v>
      </c>
    </row>
    <row r="58" spans="3:11" s="103" customFormat="1" ht="18.75" customHeight="1">
      <c r="C58" s="137" t="s">
        <v>318</v>
      </c>
      <c r="D58" s="152" t="s">
        <v>91</v>
      </c>
      <c r="E58" s="148">
        <f t="shared" ref="E58" si="10">E59-90</f>
        <v>44393</v>
      </c>
      <c r="F58" s="148">
        <f>F59-90</f>
        <v>44393</v>
      </c>
      <c r="G58" s="148">
        <f t="shared" ref="G58" si="11">G59-90</f>
        <v>44120</v>
      </c>
      <c r="H58" s="148">
        <f>H59-90</f>
        <v>44485</v>
      </c>
      <c r="I58" s="148">
        <f>I59-90</f>
        <v>44485</v>
      </c>
      <c r="J58" s="148">
        <f t="shared" ref="J58" si="12">J59-90</f>
        <v>44234</v>
      </c>
      <c r="K58" s="148">
        <v>44599</v>
      </c>
    </row>
    <row r="59" spans="3:11" s="103" customFormat="1" ht="18.75" customHeight="1">
      <c r="C59" s="137" t="s">
        <v>318</v>
      </c>
      <c r="D59" s="152" t="s">
        <v>92</v>
      </c>
      <c r="E59" s="155">
        <f t="shared" ref="E59:J59" si="13">E60-60</f>
        <v>44483</v>
      </c>
      <c r="F59" s="155">
        <f>F60-60</f>
        <v>44483</v>
      </c>
      <c r="G59" s="155">
        <f t="shared" si="13"/>
        <v>44210</v>
      </c>
      <c r="H59" s="155">
        <f>H60-60</f>
        <v>44575</v>
      </c>
      <c r="I59" s="155">
        <f>I60-60</f>
        <v>44575</v>
      </c>
      <c r="J59" s="155">
        <f t="shared" si="13"/>
        <v>44324</v>
      </c>
      <c r="K59" s="155">
        <v>44689</v>
      </c>
    </row>
    <row r="60" spans="3:11" s="103" customFormat="1" ht="18.75" customHeight="1">
      <c r="C60" s="137" t="s">
        <v>318</v>
      </c>
      <c r="D60" s="143" t="s">
        <v>93</v>
      </c>
      <c r="E60" s="148">
        <v>44543</v>
      </c>
      <c r="F60" s="148">
        <v>44543</v>
      </c>
      <c r="G60" s="148">
        <v>44270</v>
      </c>
      <c r="H60" s="148">
        <v>44635</v>
      </c>
      <c r="I60" s="148">
        <v>44635</v>
      </c>
      <c r="J60" s="148">
        <v>44384</v>
      </c>
      <c r="K60" s="148">
        <v>44749</v>
      </c>
    </row>
    <row r="61" spans="3:11" s="103" customFormat="1" ht="18.75" customHeight="1">
      <c r="D61" s="228"/>
      <c r="E61" s="230"/>
      <c r="F61" s="230"/>
      <c r="G61" s="230"/>
      <c r="H61" s="229"/>
      <c r="I61" s="229"/>
      <c r="J61" s="229"/>
      <c r="K61" s="229"/>
    </row>
    <row r="62" spans="3:11" s="103" customFormat="1" ht="18.75" customHeight="1">
      <c r="C62" s="137" t="s">
        <v>319</v>
      </c>
      <c r="D62" s="152" t="s">
        <v>95</v>
      </c>
      <c r="E62" s="148">
        <f t="shared" ref="E62" si="14">E64-120</f>
        <v>44408</v>
      </c>
      <c r="F62" s="148">
        <f t="shared" ref="F62:J62" si="15">F64-120</f>
        <v>44048</v>
      </c>
      <c r="G62" s="148">
        <f t="shared" si="15"/>
        <v>44134</v>
      </c>
      <c r="H62" s="148">
        <f t="shared" si="15"/>
        <v>44499</v>
      </c>
      <c r="I62" s="148">
        <f t="shared" ref="I62" si="16">I64-120</f>
        <v>44499</v>
      </c>
      <c r="J62" s="148">
        <f t="shared" si="15"/>
        <v>44236</v>
      </c>
      <c r="K62" s="148">
        <v>44601</v>
      </c>
    </row>
    <row r="63" spans="3:11" s="103" customFormat="1" ht="18.75" customHeight="1">
      <c r="C63" s="137" t="s">
        <v>319</v>
      </c>
      <c r="D63" s="152" t="s">
        <v>96</v>
      </c>
      <c r="E63" s="148">
        <f t="shared" ref="E63" si="17">E64-90</f>
        <v>44438</v>
      </c>
      <c r="F63" s="148">
        <f t="shared" ref="F63" si="18">F64-90</f>
        <v>44078</v>
      </c>
      <c r="G63" s="148">
        <f t="shared" ref="G63" si="19">G64-90</f>
        <v>44164</v>
      </c>
      <c r="H63" s="148">
        <f t="shared" ref="H63:I63" si="20">H64-90</f>
        <v>44529</v>
      </c>
      <c r="I63" s="148">
        <f t="shared" si="20"/>
        <v>44529</v>
      </c>
      <c r="J63" s="148">
        <f t="shared" ref="J63" si="21">J64-90</f>
        <v>44266</v>
      </c>
      <c r="K63" s="148">
        <v>44631</v>
      </c>
    </row>
    <row r="64" spans="3:11" s="103" customFormat="1" ht="18.75" customHeight="1">
      <c r="C64" s="137" t="s">
        <v>319</v>
      </c>
      <c r="D64" s="152" t="s">
        <v>97</v>
      </c>
      <c r="E64" s="155">
        <f t="shared" ref="E64:J64" si="22">E65-60</f>
        <v>44528</v>
      </c>
      <c r="F64" s="155">
        <f t="shared" si="22"/>
        <v>44168</v>
      </c>
      <c r="G64" s="155">
        <f t="shared" si="22"/>
        <v>44254</v>
      </c>
      <c r="H64" s="155">
        <f t="shared" si="22"/>
        <v>44619</v>
      </c>
      <c r="I64" s="155">
        <f t="shared" si="22"/>
        <v>44619</v>
      </c>
      <c r="J64" s="155">
        <f t="shared" si="22"/>
        <v>44356</v>
      </c>
      <c r="K64" s="155">
        <v>44721</v>
      </c>
    </row>
    <row r="65" spans="1:23" s="103" customFormat="1" ht="18.75" customHeight="1">
      <c r="C65" s="137" t="s">
        <v>319</v>
      </c>
      <c r="D65" s="143" t="s">
        <v>98</v>
      </c>
      <c r="E65" s="148">
        <v>44588</v>
      </c>
      <c r="F65" s="148">
        <v>44228</v>
      </c>
      <c r="G65" s="148">
        <v>44314</v>
      </c>
      <c r="H65" s="148">
        <v>44679</v>
      </c>
      <c r="I65" s="148">
        <v>44679</v>
      </c>
      <c r="J65" s="148">
        <v>44416</v>
      </c>
      <c r="K65" s="148">
        <v>44781</v>
      </c>
    </row>
    <row r="66" spans="1:23" s="103" customFormat="1" ht="18.75" customHeight="1">
      <c r="C66" s="191"/>
      <c r="D66" s="196"/>
      <c r="E66" s="197"/>
      <c r="F66" s="197"/>
      <c r="G66" s="198"/>
      <c r="H66" s="198"/>
      <c r="I66" s="198"/>
      <c r="J66" s="197"/>
      <c r="K66" s="197"/>
    </row>
    <row r="67" spans="1:23" ht="18.75" customHeight="1" thickBot="1">
      <c r="C67" s="137" t="s">
        <v>320</v>
      </c>
      <c r="D67" s="138" t="s">
        <v>195</v>
      </c>
      <c r="E67" s="140">
        <f>E78-120</f>
        <v>44359</v>
      </c>
      <c r="F67" s="139"/>
      <c r="G67" s="141"/>
      <c r="H67" s="141"/>
      <c r="I67" s="141"/>
      <c r="J67" s="139"/>
      <c r="K67" s="139"/>
    </row>
    <row r="68" spans="1:23" s="147" customFormat="1" ht="18.75" customHeight="1" thickBot="1">
      <c r="A68" s="142"/>
      <c r="B68" s="301"/>
      <c r="C68" s="137" t="s">
        <v>320</v>
      </c>
      <c r="D68" s="143" t="s">
        <v>321</v>
      </c>
      <c r="E68" s="145" t="s">
        <v>39</v>
      </c>
      <c r="F68" s="144">
        <v>44357</v>
      </c>
      <c r="G68" s="146">
        <f>G85-120</f>
        <v>44453</v>
      </c>
      <c r="H68" s="146">
        <f>H85-120</f>
        <v>44453</v>
      </c>
      <c r="I68" s="146">
        <f>I85-120</f>
        <v>44453</v>
      </c>
      <c r="J68" s="146">
        <f>J85-120</f>
        <v>44567</v>
      </c>
      <c r="K68" s="144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47" customFormat="1" ht="18.75" customHeight="1" thickBot="1">
      <c r="A69" s="142"/>
      <c r="B69" s="301"/>
      <c r="C69" s="137" t="s">
        <v>320</v>
      </c>
      <c r="D69" s="143" t="s">
        <v>322</v>
      </c>
      <c r="E69" s="149">
        <f>E85-130</f>
        <v>44411</v>
      </c>
      <c r="F69" s="144">
        <v>44357</v>
      </c>
      <c r="G69" s="146">
        <f>G85-120</f>
        <v>44453</v>
      </c>
      <c r="H69" s="146">
        <f>H85-120</f>
        <v>44453</v>
      </c>
      <c r="I69" s="146">
        <f>I85-120</f>
        <v>44453</v>
      </c>
      <c r="J69" s="146">
        <f>J85-120</f>
        <v>44567</v>
      </c>
      <c r="K69" s="144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18.75" customHeight="1">
      <c r="C70" s="137" t="s">
        <v>320</v>
      </c>
      <c r="D70" s="143" t="s">
        <v>323</v>
      </c>
      <c r="E70" s="148"/>
      <c r="F70" s="148">
        <v>44389</v>
      </c>
      <c r="G70" s="146">
        <f>G85-120</f>
        <v>44453</v>
      </c>
      <c r="H70" s="146">
        <f>H85-120</f>
        <v>44453</v>
      </c>
      <c r="I70" s="146">
        <f>I85-120</f>
        <v>44453</v>
      </c>
      <c r="J70" s="146">
        <f>J85-120</f>
        <v>44567</v>
      </c>
      <c r="K70" s="148"/>
    </row>
    <row r="71" spans="1:23" ht="18.75" customHeight="1">
      <c r="C71" s="137" t="s">
        <v>320</v>
      </c>
      <c r="D71" s="143" t="s">
        <v>324</v>
      </c>
      <c r="E71" s="148"/>
      <c r="F71" s="148">
        <v>44389</v>
      </c>
      <c r="G71" s="146"/>
      <c r="H71" s="146"/>
      <c r="I71" s="146"/>
      <c r="J71" s="148"/>
      <c r="K71" s="148"/>
    </row>
    <row r="72" spans="1:23" ht="18.75" customHeight="1" thickBot="1">
      <c r="C72" s="137" t="s">
        <v>320</v>
      </c>
      <c r="D72" s="143" t="s">
        <v>324</v>
      </c>
      <c r="E72" s="150"/>
      <c r="F72" s="150">
        <f>F85-90</f>
        <v>44389</v>
      </c>
      <c r="G72" s="151">
        <f>G85-90</f>
        <v>44483</v>
      </c>
      <c r="H72" s="151">
        <f>H85-90</f>
        <v>44483</v>
      </c>
      <c r="I72" s="151">
        <f>I85-90</f>
        <v>44483</v>
      </c>
      <c r="J72" s="151">
        <f>J85-90</f>
        <v>44597</v>
      </c>
      <c r="K72" s="150"/>
    </row>
    <row r="73" spans="1:23" ht="18.75" customHeight="1">
      <c r="C73" s="137" t="s">
        <v>320</v>
      </c>
      <c r="D73" s="152" t="s">
        <v>325</v>
      </c>
      <c r="E73" s="153"/>
      <c r="F73" s="153"/>
      <c r="G73" s="154"/>
      <c r="H73" s="154"/>
      <c r="I73" s="154"/>
      <c r="J73" s="154"/>
      <c r="K73" s="153"/>
    </row>
    <row r="74" spans="1:23" ht="18.75" customHeight="1" thickBot="1">
      <c r="C74" s="137" t="s">
        <v>320</v>
      </c>
      <c r="D74" s="152" t="s">
        <v>326</v>
      </c>
      <c r="E74" s="155"/>
      <c r="F74" s="155">
        <v>44402</v>
      </c>
      <c r="G74" s="146"/>
      <c r="H74" s="146"/>
      <c r="I74" s="146"/>
      <c r="J74" s="146"/>
      <c r="K74" s="155"/>
    </row>
    <row r="75" spans="1:23" ht="18.75" customHeight="1">
      <c r="C75" s="137" t="s">
        <v>320</v>
      </c>
      <c r="D75" s="143" t="s">
        <v>327</v>
      </c>
      <c r="E75" s="144"/>
      <c r="F75" s="144">
        <f>F87-120</f>
        <v>44409</v>
      </c>
      <c r="G75" s="156">
        <f>G87-120</f>
        <v>44495</v>
      </c>
      <c r="H75" s="156">
        <f>H87-120</f>
        <v>44495</v>
      </c>
      <c r="I75" s="156">
        <f>I87-120</f>
        <v>44495</v>
      </c>
      <c r="J75" s="156">
        <f>J87-120</f>
        <v>44597</v>
      </c>
      <c r="K75" s="144"/>
    </row>
    <row r="76" spans="1:23" ht="18.75" customHeight="1" thickBot="1">
      <c r="C76" s="137" t="s">
        <v>320</v>
      </c>
      <c r="D76" s="143" t="s">
        <v>328</v>
      </c>
      <c r="E76" s="150"/>
      <c r="F76" s="150">
        <f>F87-90</f>
        <v>44439</v>
      </c>
      <c r="G76" s="157">
        <f>G87-90</f>
        <v>44525</v>
      </c>
      <c r="H76" s="157">
        <f>H87-90</f>
        <v>44525</v>
      </c>
      <c r="I76" s="157">
        <f>I87-90</f>
        <v>44525</v>
      </c>
      <c r="J76" s="157">
        <f>J87-90</f>
        <v>44627</v>
      </c>
      <c r="K76" s="150"/>
    </row>
    <row r="77" spans="1:23" ht="18.75" customHeight="1">
      <c r="C77" s="158" t="s">
        <v>329</v>
      </c>
      <c r="D77" s="159" t="s">
        <v>330</v>
      </c>
      <c r="E77" s="160"/>
      <c r="F77" s="160"/>
      <c r="G77" s="161"/>
      <c r="H77" s="161"/>
      <c r="I77" s="161"/>
      <c r="J77" s="160"/>
      <c r="K77" s="160"/>
    </row>
    <row r="78" spans="1:23" ht="18.75" customHeight="1">
      <c r="C78" s="158" t="s">
        <v>329</v>
      </c>
      <c r="D78" s="159" t="s">
        <v>331</v>
      </c>
      <c r="E78" s="163">
        <f>E79-64</f>
        <v>44479</v>
      </c>
      <c r="F78" s="162"/>
      <c r="G78" s="164"/>
      <c r="H78" s="164"/>
      <c r="I78" s="164"/>
      <c r="J78" s="162"/>
      <c r="K78" s="162"/>
    </row>
    <row r="79" spans="1:23" ht="18.75" customHeight="1" thickBot="1">
      <c r="C79" s="158" t="s">
        <v>329</v>
      </c>
      <c r="D79" s="159" t="s">
        <v>332</v>
      </c>
      <c r="E79" s="166">
        <v>44543</v>
      </c>
      <c r="F79" s="165"/>
      <c r="G79" s="167"/>
      <c r="H79" s="167"/>
      <c r="I79" s="167"/>
      <c r="J79" s="165"/>
      <c r="K79" s="165"/>
    </row>
    <row r="80" spans="1:23" ht="18.75" customHeight="1">
      <c r="C80" s="158" t="s">
        <v>329</v>
      </c>
      <c r="D80" s="159" t="s">
        <v>333</v>
      </c>
      <c r="E80" s="169" t="s">
        <v>216</v>
      </c>
      <c r="F80" s="168"/>
      <c r="G80" s="170"/>
      <c r="H80" s="170"/>
      <c r="I80" s="170"/>
      <c r="J80" s="168"/>
      <c r="K80" s="168"/>
    </row>
    <row r="81" spans="1:23" ht="18.75" customHeight="1" thickBot="1">
      <c r="C81" s="158" t="s">
        <v>329</v>
      </c>
      <c r="D81" s="159" t="s">
        <v>334</v>
      </c>
      <c r="E81" s="172" t="s">
        <v>219</v>
      </c>
      <c r="F81" s="171"/>
      <c r="G81" s="173"/>
      <c r="H81" s="173"/>
      <c r="I81" s="173"/>
      <c r="J81" s="171"/>
      <c r="K81" s="171"/>
    </row>
    <row r="82" spans="1:23" ht="18.75" customHeight="1">
      <c r="C82" s="158" t="s">
        <v>329</v>
      </c>
      <c r="D82" s="159" t="s">
        <v>335</v>
      </c>
      <c r="E82" s="174">
        <v>44547</v>
      </c>
      <c r="F82" s="160"/>
      <c r="G82" s="175"/>
      <c r="H82" s="175"/>
      <c r="I82" s="175"/>
      <c r="J82" s="160"/>
      <c r="K82" s="160"/>
    </row>
    <row r="83" spans="1:23" ht="18.75" customHeight="1">
      <c r="C83" s="158" t="s">
        <v>329</v>
      </c>
      <c r="D83" s="159" t="s">
        <v>336</v>
      </c>
      <c r="E83" s="163" t="s">
        <v>220</v>
      </c>
      <c r="F83" s="162"/>
      <c r="G83" s="164"/>
      <c r="H83" s="164"/>
      <c r="I83" s="164"/>
      <c r="J83" s="162"/>
      <c r="K83" s="162"/>
    </row>
    <row r="84" spans="1:23" ht="18.75" customHeight="1" thickBot="1">
      <c r="C84" s="158" t="s">
        <v>329</v>
      </c>
      <c r="D84" s="159" t="s">
        <v>337</v>
      </c>
      <c r="E84" s="163">
        <v>44591</v>
      </c>
      <c r="F84" s="162"/>
      <c r="G84" s="164"/>
      <c r="H84" s="164"/>
      <c r="I84" s="164"/>
      <c r="J84" s="162"/>
      <c r="K84" s="162"/>
    </row>
    <row r="85" spans="1:23" s="179" customFormat="1" ht="18.75" customHeight="1" thickBot="1">
      <c r="A85" s="176"/>
      <c r="B85" s="302"/>
      <c r="C85" s="158" t="s">
        <v>329</v>
      </c>
      <c r="D85" s="177" t="s">
        <v>338</v>
      </c>
      <c r="E85" s="162">
        <f>E86-64</f>
        <v>44541</v>
      </c>
      <c r="F85" s="162">
        <f>F86-64</f>
        <v>44479</v>
      </c>
      <c r="G85" s="164">
        <f>G86-64</f>
        <v>44573</v>
      </c>
      <c r="H85" s="164">
        <f>H86-64</f>
        <v>44573</v>
      </c>
      <c r="I85" s="164">
        <f>I86-64</f>
        <v>44573</v>
      </c>
      <c r="J85" s="162">
        <f>J86-62</f>
        <v>44687</v>
      </c>
      <c r="K85" s="162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</row>
    <row r="86" spans="1:23" s="184" customFormat="1" ht="18.75" customHeight="1" thickBot="1">
      <c r="A86" s="180"/>
      <c r="B86" s="303"/>
      <c r="C86" s="181" t="s">
        <v>329</v>
      </c>
      <c r="D86" s="182" t="s">
        <v>339</v>
      </c>
      <c r="E86" s="162">
        <v>44605</v>
      </c>
      <c r="F86" s="162">
        <v>44543</v>
      </c>
      <c r="G86" s="164">
        <v>44637</v>
      </c>
      <c r="H86" s="164">
        <v>44637</v>
      </c>
      <c r="I86" s="164">
        <v>44637</v>
      </c>
      <c r="J86" s="162">
        <v>44749</v>
      </c>
      <c r="K86" s="162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1:23" s="186" customFormat="1" ht="18.75" customHeight="1" thickBot="1">
      <c r="A87" s="185"/>
      <c r="B87" s="304"/>
      <c r="C87" s="158" t="s">
        <v>329</v>
      </c>
      <c r="D87" s="177" t="s">
        <v>340</v>
      </c>
      <c r="E87" s="162"/>
      <c r="F87" s="162">
        <f>F88-64</f>
        <v>44529</v>
      </c>
      <c r="G87" s="164">
        <f>G88-64</f>
        <v>44615</v>
      </c>
      <c r="H87" s="164">
        <f>H88-64</f>
        <v>44615</v>
      </c>
      <c r="I87" s="164">
        <f>I88-64</f>
        <v>44615</v>
      </c>
      <c r="J87" s="162">
        <f>J88-64</f>
        <v>44717</v>
      </c>
      <c r="K87" s="162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s="188" customFormat="1" ht="18.75" customHeight="1" thickBot="1">
      <c r="A88" s="187"/>
      <c r="B88" s="305"/>
      <c r="C88" s="181" t="s">
        <v>329</v>
      </c>
      <c r="D88" s="182" t="s">
        <v>341</v>
      </c>
      <c r="E88" s="162"/>
      <c r="F88" s="162">
        <v>44593</v>
      </c>
      <c r="G88" s="164">
        <v>44679</v>
      </c>
      <c r="H88" s="164">
        <v>44679</v>
      </c>
      <c r="I88" s="164">
        <v>44679</v>
      </c>
      <c r="J88" s="162">
        <v>44781</v>
      </c>
      <c r="K88" s="162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</row>
    <row r="89" spans="1:23" ht="18.75" customHeight="1">
      <c r="D89" s="189"/>
      <c r="E89" s="64"/>
    </row>
    <row r="90" spans="1:23" ht="18.75" customHeight="1">
      <c r="D90" s="189" t="s">
        <v>342</v>
      </c>
      <c r="E90" s="64"/>
    </row>
    <row r="91" spans="1:23" ht="18.75" customHeight="1">
      <c r="D91" s="62" t="s">
        <v>343</v>
      </c>
      <c r="E91" s="64"/>
    </row>
    <row r="92" spans="1:23" ht="18.75" customHeight="1">
      <c r="D92" s="189" t="s">
        <v>344</v>
      </c>
      <c r="E92" s="64"/>
    </row>
    <row r="93" spans="1:23" ht="18.75" customHeight="1">
      <c r="D93" s="189"/>
    </row>
    <row r="94" spans="1:23" s="63" customFormat="1" ht="18.75" customHeight="1">
      <c r="A94" s="62"/>
      <c r="B94" s="62"/>
      <c r="C94" s="62"/>
      <c r="D94" s="189"/>
      <c r="E94" s="190"/>
      <c r="F94" s="64"/>
      <c r="G94" s="65"/>
      <c r="H94" s="65"/>
      <c r="I94" s="65"/>
      <c r="J94" s="64"/>
      <c r="K94" s="64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8" spans="4:7" ht="18.75" customHeight="1" thickBot="1">
      <c r="D98" s="62" t="s">
        <v>345</v>
      </c>
    </row>
    <row r="99" spans="4:7" ht="18.75" customHeight="1" thickBot="1">
      <c r="D99" s="258" t="s">
        <v>99</v>
      </c>
      <c r="E99" s="259" t="s">
        <v>100</v>
      </c>
      <c r="F99" s="260" t="s">
        <v>101</v>
      </c>
      <c r="G99" s="260" t="s">
        <v>346</v>
      </c>
    </row>
    <row r="100" spans="4:7" ht="18.75" customHeight="1" thickBot="1">
      <c r="D100" s="261"/>
      <c r="E100" s="262"/>
      <c r="F100" s="263"/>
      <c r="G100" s="263"/>
    </row>
    <row r="101" spans="4:7" ht="18.75" customHeight="1" thickBot="1">
      <c r="D101" s="264" t="s">
        <v>102</v>
      </c>
      <c r="E101" s="265">
        <v>44543</v>
      </c>
      <c r="F101" s="265">
        <v>44557</v>
      </c>
      <c r="G101" s="265">
        <v>44578</v>
      </c>
    </row>
    <row r="102" spans="4:7" ht="18.75" customHeight="1" thickBot="1">
      <c r="D102" s="264" t="s">
        <v>103</v>
      </c>
      <c r="E102" s="265">
        <v>44593</v>
      </c>
      <c r="F102" s="265">
        <v>44602</v>
      </c>
      <c r="G102" s="265">
        <v>44620</v>
      </c>
    </row>
    <row r="103" spans="4:7" ht="18.75" customHeight="1" thickBot="1">
      <c r="D103" s="264" t="s">
        <v>104</v>
      </c>
      <c r="E103" s="265">
        <v>44634</v>
      </c>
      <c r="F103" s="265">
        <v>44644</v>
      </c>
      <c r="G103" s="265">
        <v>44662</v>
      </c>
    </row>
    <row r="104" spans="4:7" ht="18.75" customHeight="1" thickBot="1">
      <c r="D104" s="264" t="s">
        <v>105</v>
      </c>
      <c r="E104" s="265">
        <v>44676</v>
      </c>
      <c r="F104" s="265">
        <v>44690</v>
      </c>
      <c r="G104" s="265">
        <v>44712</v>
      </c>
    </row>
    <row r="105" spans="4:7" ht="18.75" customHeight="1" thickBot="1">
      <c r="D105" s="264" t="s">
        <v>106</v>
      </c>
      <c r="E105" s="265">
        <v>44713</v>
      </c>
      <c r="F105" s="265">
        <v>44727</v>
      </c>
      <c r="G105" s="265">
        <v>44747</v>
      </c>
    </row>
    <row r="106" spans="4:7" ht="18.75" customHeight="1" thickBot="1">
      <c r="D106" s="264" t="s">
        <v>107</v>
      </c>
      <c r="E106" s="265">
        <v>44739</v>
      </c>
      <c r="F106" s="265">
        <v>44754</v>
      </c>
      <c r="G106" s="265">
        <v>44774</v>
      </c>
    </row>
    <row r="107" spans="4:7" ht="18.75" customHeight="1" thickBot="1">
      <c r="D107" s="264" t="s">
        <v>108</v>
      </c>
      <c r="E107" s="265">
        <v>44781</v>
      </c>
      <c r="F107" s="265">
        <v>44796</v>
      </c>
      <c r="G107" s="265">
        <v>44816</v>
      </c>
    </row>
    <row r="108" spans="4:7" ht="18.75" customHeight="1" thickBot="1">
      <c r="D108" s="264" t="s">
        <v>109</v>
      </c>
      <c r="E108" s="265">
        <v>44809</v>
      </c>
      <c r="F108" s="265">
        <v>44819</v>
      </c>
      <c r="G108" s="265">
        <v>44844</v>
      </c>
    </row>
    <row r="109" spans="4:7" ht="18.75" customHeight="1" thickBot="1">
      <c r="D109" s="264" t="s">
        <v>110</v>
      </c>
      <c r="E109" s="265">
        <v>44809</v>
      </c>
      <c r="F109" s="265">
        <v>44819</v>
      </c>
      <c r="G109" s="265">
        <v>44844</v>
      </c>
    </row>
    <row r="110" spans="4:7" ht="18.75" customHeight="1" thickBot="1">
      <c r="D110" s="264" t="s">
        <v>111</v>
      </c>
      <c r="E110" s="265">
        <v>44830</v>
      </c>
      <c r="F110" s="265">
        <v>44840</v>
      </c>
      <c r="G110" s="265">
        <v>44865</v>
      </c>
    </row>
    <row r="111" spans="4:7" ht="18.75" customHeight="1" thickBot="1">
      <c r="D111" s="264" t="s">
        <v>112</v>
      </c>
      <c r="E111" s="265">
        <v>44851</v>
      </c>
      <c r="F111" s="265">
        <v>44865</v>
      </c>
      <c r="G111" s="265">
        <v>44886</v>
      </c>
    </row>
  </sheetData>
  <autoFilter ref="C9:F88" xr:uid="{00000000-0009-0000-0000-000006000000}"/>
  <pageMargins left="0.7" right="0.7" top="0.75" bottom="0.75" header="0.3" footer="0.3"/>
  <pageSetup paperSize="3" scale="57" fitToWidth="0" orientation="landscape" r:id="rId1"/>
  <headerFooter>
    <oddHeader>&amp;L&amp;D&amp;R&amp;F</oddHeader>
  </headerFooter>
  <ignoredErrors>
    <ignoredError sqref="F53:F54" evalErro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1A8D-8F40-4248-AD92-4F7924BF7E17}">
  <dimension ref="B6:I45"/>
  <sheetViews>
    <sheetView workbookViewId="0">
      <selection activeCell="D29" sqref="D29"/>
    </sheetView>
  </sheetViews>
  <sheetFormatPr defaultColWidth="26.42578125" defaultRowHeight="17.100000000000001" customHeight="1"/>
  <cols>
    <col min="1" max="1" width="18.42578125" style="347" customWidth="1"/>
    <col min="2" max="2" width="40.42578125" style="347" customWidth="1"/>
    <col min="3" max="16384" width="26.42578125" style="347"/>
  </cols>
  <sheetData>
    <row r="6" spans="2:5" ht="17.100000000000001" customHeight="1">
      <c r="B6" s="345" t="s">
        <v>347</v>
      </c>
      <c r="C6" s="346" t="s">
        <v>348</v>
      </c>
      <c r="D6" s="346" t="s">
        <v>349</v>
      </c>
      <c r="E6" s="346" t="s">
        <v>350</v>
      </c>
    </row>
    <row r="7" spans="2:5" ht="17.100000000000001" customHeight="1">
      <c r="B7" s="348" t="s">
        <v>351</v>
      </c>
      <c r="C7" s="348" t="s">
        <v>351</v>
      </c>
      <c r="D7" s="348" t="s">
        <v>351</v>
      </c>
      <c r="E7" s="348" t="s">
        <v>352</v>
      </c>
    </row>
    <row r="8" spans="2:5" ht="17.100000000000001" customHeight="1">
      <c r="B8" s="393" t="s">
        <v>353</v>
      </c>
      <c r="C8" s="394">
        <v>29</v>
      </c>
      <c r="D8" s="394">
        <v>55</v>
      </c>
      <c r="E8" s="394">
        <v>70</v>
      </c>
    </row>
    <row r="9" spans="2:5" ht="17.100000000000001" customHeight="1">
      <c r="B9" s="393" t="s">
        <v>354</v>
      </c>
      <c r="C9" s="394">
        <v>25</v>
      </c>
      <c r="D9" s="394">
        <v>49</v>
      </c>
      <c r="E9" s="394">
        <v>58</v>
      </c>
    </row>
    <row r="10" spans="2:5" ht="17.100000000000001" customHeight="1">
      <c r="B10" s="393" t="s">
        <v>355</v>
      </c>
      <c r="C10" s="394">
        <v>24</v>
      </c>
      <c r="D10" s="394">
        <v>43</v>
      </c>
      <c r="E10" s="394">
        <v>57</v>
      </c>
    </row>
    <row r="11" spans="2:5" ht="17.100000000000001" customHeight="1">
      <c r="B11" s="393" t="s">
        <v>356</v>
      </c>
      <c r="C11" s="394">
        <v>17</v>
      </c>
      <c r="D11" s="394">
        <v>32</v>
      </c>
      <c r="E11" s="394">
        <v>36</v>
      </c>
    </row>
    <row r="12" spans="2:5" ht="17.100000000000001" customHeight="1">
      <c r="B12" s="393" t="s">
        <v>357</v>
      </c>
      <c r="C12" s="394">
        <v>16</v>
      </c>
      <c r="D12" s="394">
        <v>28</v>
      </c>
      <c r="E12" s="394">
        <v>32</v>
      </c>
    </row>
    <row r="13" spans="2:5" ht="17.100000000000001" customHeight="1">
      <c r="B13" s="348" t="s">
        <v>352</v>
      </c>
      <c r="C13" s="348" t="s">
        <v>352</v>
      </c>
      <c r="D13" s="349" t="s">
        <v>358</v>
      </c>
      <c r="E13" s="349" t="s">
        <v>358</v>
      </c>
    </row>
    <row r="14" spans="2:5" ht="17.100000000000001" customHeight="1">
      <c r="B14" s="393" t="s">
        <v>359</v>
      </c>
      <c r="C14" s="394">
        <v>15</v>
      </c>
      <c r="D14" s="394">
        <v>26</v>
      </c>
      <c r="E14" s="394" t="s">
        <v>39</v>
      </c>
    </row>
    <row r="15" spans="2:5" ht="17.100000000000001" customHeight="1">
      <c r="B15" s="393" t="s">
        <v>360</v>
      </c>
      <c r="C15" s="394">
        <v>11</v>
      </c>
      <c r="D15" s="394">
        <v>21</v>
      </c>
      <c r="E15" s="394" t="s">
        <v>39</v>
      </c>
    </row>
    <row r="16" spans="2:5" ht="17.100000000000001" customHeight="1">
      <c r="B16" s="348"/>
      <c r="C16" s="349" t="s">
        <v>358</v>
      </c>
      <c r="D16" s="349"/>
      <c r="E16" s="349"/>
    </row>
    <row r="17" spans="2:7" ht="17.100000000000001" customHeight="1">
      <c r="B17" s="393" t="s">
        <v>360</v>
      </c>
      <c r="C17" s="394">
        <v>8</v>
      </c>
      <c r="D17" s="394" t="s">
        <v>39</v>
      </c>
      <c r="E17" s="394" t="s">
        <v>39</v>
      </c>
    </row>
    <row r="20" spans="2:7" ht="17.100000000000001" customHeight="1">
      <c r="B20" s="395" t="s">
        <v>347</v>
      </c>
      <c r="C20" s="396" t="s">
        <v>361</v>
      </c>
      <c r="D20" s="396" t="s">
        <v>350</v>
      </c>
      <c r="E20" s="419" t="s">
        <v>348</v>
      </c>
      <c r="F20" s="419" t="s">
        <v>362</v>
      </c>
      <c r="G20" s="419" t="s">
        <v>363</v>
      </c>
    </row>
    <row r="21" spans="2:7" ht="17.100000000000001" customHeight="1">
      <c r="B21" s="397" t="s">
        <v>351</v>
      </c>
      <c r="C21" s="397" t="s">
        <v>351</v>
      </c>
      <c r="D21" s="397" t="s">
        <v>364</v>
      </c>
      <c r="E21" s="401" t="s">
        <v>351</v>
      </c>
      <c r="F21" s="401" t="s">
        <v>364</v>
      </c>
      <c r="G21" s="401" t="s">
        <v>364</v>
      </c>
    </row>
    <row r="22" spans="2:7" ht="17.100000000000001" customHeight="1">
      <c r="B22" s="398" t="s">
        <v>353</v>
      </c>
      <c r="C22" s="421">
        <v>55</v>
      </c>
      <c r="D22" s="421">
        <v>70</v>
      </c>
      <c r="E22" s="399">
        <v>29</v>
      </c>
      <c r="F22" s="399">
        <v>39</v>
      </c>
      <c r="G22" s="399">
        <v>51</v>
      </c>
    </row>
    <row r="23" spans="2:7" ht="17.100000000000001" customHeight="1">
      <c r="B23" s="398" t="s">
        <v>354</v>
      </c>
      <c r="C23" s="421">
        <v>49</v>
      </c>
      <c r="D23" s="421">
        <v>58</v>
      </c>
      <c r="E23" s="399">
        <v>25</v>
      </c>
      <c r="F23" s="399">
        <v>34</v>
      </c>
      <c r="G23" s="399">
        <v>46</v>
      </c>
    </row>
    <row r="24" spans="2:7" ht="17.100000000000001" customHeight="1">
      <c r="B24" s="398" t="s">
        <v>365</v>
      </c>
      <c r="C24" s="421">
        <v>43</v>
      </c>
      <c r="D24" s="421">
        <v>57</v>
      </c>
      <c r="E24" s="399">
        <v>24</v>
      </c>
      <c r="F24" s="399">
        <v>33</v>
      </c>
      <c r="G24" s="399">
        <v>42</v>
      </c>
    </row>
    <row r="25" spans="2:7" ht="17.100000000000001" customHeight="1">
      <c r="B25" s="398" t="s">
        <v>356</v>
      </c>
      <c r="C25" s="421">
        <v>32</v>
      </c>
      <c r="D25" s="421">
        <v>36</v>
      </c>
      <c r="E25" s="399">
        <v>17</v>
      </c>
      <c r="F25" s="399">
        <v>24</v>
      </c>
      <c r="G25" s="399">
        <v>25</v>
      </c>
    </row>
    <row r="26" spans="2:7" ht="17.100000000000001" customHeight="1">
      <c r="B26" s="398" t="s">
        <v>357</v>
      </c>
      <c r="C26" s="421">
        <v>28</v>
      </c>
      <c r="D26" s="421">
        <v>32</v>
      </c>
      <c r="E26" s="399">
        <v>16</v>
      </c>
      <c r="F26" s="399">
        <v>22</v>
      </c>
      <c r="G26" s="399">
        <v>23</v>
      </c>
    </row>
    <row r="27" spans="2:7" ht="17.100000000000001" customHeight="1">
      <c r="B27" s="397" t="s">
        <v>352</v>
      </c>
      <c r="C27" s="400" t="s">
        <v>366</v>
      </c>
      <c r="D27" s="400" t="s">
        <v>358</v>
      </c>
      <c r="E27" s="401" t="s">
        <v>352</v>
      </c>
      <c r="F27" s="420"/>
      <c r="G27" s="420"/>
    </row>
    <row r="28" spans="2:7" ht="17.100000000000001" customHeight="1">
      <c r="B28" s="398" t="s">
        <v>359</v>
      </c>
      <c r="C28" s="421">
        <v>26</v>
      </c>
      <c r="D28" s="421" t="s">
        <v>39</v>
      </c>
      <c r="E28" s="399">
        <v>15</v>
      </c>
      <c r="F28" s="399">
        <v>25</v>
      </c>
      <c r="G28" s="399" t="s">
        <v>39</v>
      </c>
    </row>
    <row r="29" spans="2:7" ht="17.100000000000001" customHeight="1">
      <c r="B29" s="398" t="s">
        <v>360</v>
      </c>
      <c r="C29" s="421">
        <v>21</v>
      </c>
      <c r="D29" s="421" t="s">
        <v>39</v>
      </c>
      <c r="E29" s="399">
        <v>11</v>
      </c>
      <c r="F29" s="399">
        <v>19</v>
      </c>
      <c r="G29" s="399" t="s">
        <v>39</v>
      </c>
    </row>
    <row r="30" spans="2:7" ht="17.100000000000001" customHeight="1">
      <c r="B30" s="401"/>
      <c r="C30" s="400"/>
      <c r="D30" s="400"/>
      <c r="E30" s="420" t="s">
        <v>358</v>
      </c>
      <c r="F30" s="420"/>
      <c r="G30" s="420"/>
    </row>
    <row r="31" spans="2:7" ht="17.100000000000001" customHeight="1">
      <c r="B31" s="398" t="s">
        <v>360</v>
      </c>
      <c r="C31" s="421" t="s">
        <v>39</v>
      </c>
      <c r="D31" s="421" t="s">
        <v>39</v>
      </c>
      <c r="E31" s="399">
        <v>8</v>
      </c>
      <c r="F31" s="399">
        <v>17</v>
      </c>
      <c r="G31" s="399" t="s">
        <v>39</v>
      </c>
    </row>
    <row r="34" spans="2:9" ht="17.100000000000001" customHeight="1">
      <c r="B34" s="493" t="s">
        <v>3</v>
      </c>
      <c r="C34" s="402">
        <v>2022</v>
      </c>
      <c r="D34" s="403"/>
      <c r="E34" s="403"/>
      <c r="F34" s="403"/>
      <c r="G34" s="585" t="s">
        <v>367</v>
      </c>
      <c r="H34" s="585"/>
      <c r="I34" s="403"/>
    </row>
    <row r="35" spans="2:9" ht="17.100000000000001" customHeight="1">
      <c r="B35" s="404" t="s">
        <v>368</v>
      </c>
      <c r="C35" s="405"/>
      <c r="D35" s="404"/>
      <c r="E35" s="404"/>
      <c r="F35" s="404"/>
      <c r="G35" s="406" t="s">
        <v>369</v>
      </c>
      <c r="H35" s="406" t="s">
        <v>369</v>
      </c>
      <c r="I35" s="407" t="s">
        <v>370</v>
      </c>
    </row>
    <row r="36" spans="2:9" ht="17.100000000000001" customHeight="1">
      <c r="B36" s="408" t="s">
        <v>25</v>
      </c>
      <c r="C36" s="408" t="s">
        <v>30</v>
      </c>
      <c r="D36" s="409" t="s">
        <v>371</v>
      </c>
      <c r="E36" s="409" t="s">
        <v>372</v>
      </c>
      <c r="F36" s="409" t="s">
        <v>373</v>
      </c>
      <c r="G36" s="406" t="s">
        <v>369</v>
      </c>
      <c r="H36" s="406" t="s">
        <v>371</v>
      </c>
      <c r="I36" s="406" t="s">
        <v>372</v>
      </c>
    </row>
    <row r="37" spans="2:9" ht="17.100000000000001" customHeight="1">
      <c r="B37" s="404" t="s">
        <v>32</v>
      </c>
      <c r="C37" s="410">
        <v>47</v>
      </c>
      <c r="D37" s="411">
        <v>385</v>
      </c>
      <c r="E37" s="411">
        <v>55</v>
      </c>
      <c r="F37" s="411">
        <v>39</v>
      </c>
      <c r="G37" s="412">
        <v>44409</v>
      </c>
      <c r="H37" s="413">
        <v>330</v>
      </c>
      <c r="I37" s="414">
        <v>47</v>
      </c>
    </row>
    <row r="38" spans="2:9" ht="17.100000000000001" customHeight="1">
      <c r="B38" s="404" t="s">
        <v>43</v>
      </c>
      <c r="C38" s="410">
        <v>43</v>
      </c>
      <c r="D38" s="411">
        <v>342</v>
      </c>
      <c r="E38" s="411">
        <v>49</v>
      </c>
      <c r="F38" s="411">
        <v>34</v>
      </c>
      <c r="G38" s="412">
        <v>44440</v>
      </c>
      <c r="H38" s="413">
        <v>299</v>
      </c>
      <c r="I38" s="414">
        <v>43</v>
      </c>
    </row>
    <row r="39" spans="2:9" ht="17.100000000000001" customHeight="1">
      <c r="B39" s="404" t="s">
        <v>56</v>
      </c>
      <c r="C39" s="410">
        <v>38</v>
      </c>
      <c r="D39" s="411">
        <v>299</v>
      </c>
      <c r="E39" s="411">
        <v>43</v>
      </c>
      <c r="F39" s="411">
        <v>33</v>
      </c>
      <c r="G39" s="412">
        <v>44470</v>
      </c>
      <c r="H39" s="413">
        <v>269</v>
      </c>
      <c r="I39" s="414">
        <v>38</v>
      </c>
    </row>
    <row r="40" spans="2:9" ht="17.100000000000001" customHeight="1">
      <c r="B40" s="404" t="s">
        <v>68</v>
      </c>
      <c r="C40" s="410">
        <v>30</v>
      </c>
      <c r="D40" s="411">
        <v>222</v>
      </c>
      <c r="E40" s="411">
        <v>32</v>
      </c>
      <c r="F40" s="411">
        <v>24</v>
      </c>
      <c r="G40" s="412">
        <v>44531</v>
      </c>
      <c r="H40" s="413">
        <v>208</v>
      </c>
      <c r="I40" s="414">
        <v>30</v>
      </c>
    </row>
    <row r="41" spans="2:9" ht="17.100000000000001" customHeight="1">
      <c r="B41" s="404" t="s">
        <v>80</v>
      </c>
      <c r="C41" s="410">
        <v>28</v>
      </c>
      <c r="D41" s="411">
        <v>194</v>
      </c>
      <c r="E41" s="411">
        <v>28</v>
      </c>
      <c r="F41" s="404"/>
      <c r="G41" s="412">
        <v>44545</v>
      </c>
      <c r="H41" s="413">
        <v>194</v>
      </c>
      <c r="I41" s="414">
        <v>28</v>
      </c>
    </row>
    <row r="42" spans="2:9" ht="17.100000000000001" customHeight="1">
      <c r="B42" s="409" t="s">
        <v>374</v>
      </c>
      <c r="C42" s="410">
        <v>28</v>
      </c>
      <c r="D42" s="411">
        <v>194</v>
      </c>
      <c r="E42" s="411">
        <v>28</v>
      </c>
      <c r="F42" s="411">
        <v>26</v>
      </c>
      <c r="G42" s="412">
        <v>44545</v>
      </c>
      <c r="H42" s="413">
        <v>194</v>
      </c>
      <c r="I42" s="414">
        <v>28</v>
      </c>
    </row>
    <row r="43" spans="2:9" ht="17.100000000000001" customHeight="1">
      <c r="B43" s="409" t="s">
        <v>91</v>
      </c>
      <c r="C43" s="410"/>
      <c r="D43" s="411">
        <v>150</v>
      </c>
      <c r="E43" s="411">
        <v>22</v>
      </c>
      <c r="F43" s="411">
        <v>22</v>
      </c>
      <c r="G43" s="412">
        <v>44589</v>
      </c>
      <c r="H43" s="407"/>
      <c r="I43" s="407"/>
    </row>
    <row r="44" spans="2:9" ht="17.100000000000001" customHeight="1">
      <c r="B44" s="415" t="s">
        <v>375</v>
      </c>
      <c r="C44" s="416">
        <v>44679</v>
      </c>
      <c r="D44" s="417"/>
      <c r="E44" s="417"/>
      <c r="F44" s="417"/>
      <c r="G44" s="418">
        <v>44679</v>
      </c>
      <c r="H44" s="417"/>
      <c r="I44" s="417"/>
    </row>
    <row r="45" spans="2:9" ht="17.100000000000001" customHeight="1">
      <c r="B45" s="415" t="s">
        <v>376</v>
      </c>
      <c r="C45" s="416">
        <v>44739</v>
      </c>
      <c r="D45" s="417"/>
      <c r="E45" s="417"/>
      <c r="F45" s="417"/>
      <c r="G45" s="418">
        <v>44739</v>
      </c>
      <c r="H45" s="417"/>
      <c r="I45" s="417"/>
    </row>
  </sheetData>
  <mergeCells count="1">
    <mergeCell ref="G34:H3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A56B7-7331-41FF-A775-9F942A12B49D}">
  <dimension ref="A1:K15"/>
  <sheetViews>
    <sheetView workbookViewId="0">
      <selection activeCell="H8" sqref="H8"/>
    </sheetView>
  </sheetViews>
  <sheetFormatPr defaultColWidth="8.85546875" defaultRowHeight="12.75"/>
  <cols>
    <col min="1" max="1" width="30.42578125" bestFit="1" customWidth="1"/>
    <col min="2" max="2" width="11.42578125" customWidth="1"/>
    <col min="6" max="8" width="11.42578125" customWidth="1"/>
  </cols>
  <sheetData>
    <row r="1" spans="1:11" ht="13.5" thickBot="1">
      <c r="A1" s="364" t="s">
        <v>3</v>
      </c>
      <c r="B1" s="365">
        <v>2022</v>
      </c>
      <c r="C1" s="366"/>
      <c r="D1" s="366"/>
      <c r="E1" s="366"/>
      <c r="F1" s="586" t="s">
        <v>367</v>
      </c>
      <c r="G1" s="586"/>
      <c r="H1" s="366"/>
      <c r="I1" s="366"/>
      <c r="J1" s="366"/>
      <c r="K1" s="366"/>
    </row>
    <row r="2" spans="1:11" ht="13.5" thickBot="1">
      <c r="A2" s="367"/>
      <c r="B2" s="368"/>
      <c r="C2" s="369"/>
      <c r="D2" s="369"/>
      <c r="E2" s="369"/>
      <c r="F2" s="370" t="s">
        <v>369</v>
      </c>
      <c r="G2" s="370" t="s">
        <v>369</v>
      </c>
      <c r="H2" s="371" t="s">
        <v>370</v>
      </c>
      <c r="I2" s="366"/>
      <c r="J2" s="366"/>
      <c r="K2" s="366"/>
    </row>
    <row r="3" spans="1:11" ht="13.5" thickBot="1">
      <c r="A3" s="372" t="s">
        <v>25</v>
      </c>
      <c r="B3" s="373" t="s">
        <v>30</v>
      </c>
      <c r="C3" s="374" t="s">
        <v>371</v>
      </c>
      <c r="D3" s="374" t="s">
        <v>372</v>
      </c>
      <c r="E3" s="374" t="s">
        <v>373</v>
      </c>
      <c r="F3" s="375" t="s">
        <v>369</v>
      </c>
      <c r="G3" s="375" t="s">
        <v>371</v>
      </c>
      <c r="H3" s="375" t="s">
        <v>372</v>
      </c>
      <c r="I3" s="376"/>
      <c r="J3" s="376"/>
      <c r="K3" s="376"/>
    </row>
    <row r="4" spans="1:11" ht="13.5" thickBot="1">
      <c r="A4" s="377" t="s">
        <v>32</v>
      </c>
      <c r="B4" s="378">
        <v>44354</v>
      </c>
      <c r="C4" s="379">
        <v>385</v>
      </c>
      <c r="D4" s="379">
        <v>55</v>
      </c>
      <c r="E4" s="379">
        <v>39</v>
      </c>
      <c r="F4" s="380">
        <v>44409</v>
      </c>
      <c r="G4" s="381">
        <v>330</v>
      </c>
      <c r="H4" s="382">
        <v>47</v>
      </c>
      <c r="I4" s="383">
        <f>D4-H4</f>
        <v>8</v>
      </c>
      <c r="J4" s="383"/>
      <c r="K4" s="383"/>
    </row>
    <row r="5" spans="1:11" ht="13.5" thickBot="1">
      <c r="A5" s="377" t="s">
        <v>43</v>
      </c>
      <c r="B5" s="378">
        <v>44397</v>
      </c>
      <c r="C5" s="379">
        <v>342</v>
      </c>
      <c r="D5" s="379">
        <v>49</v>
      </c>
      <c r="E5" s="379">
        <v>34</v>
      </c>
      <c r="F5" s="380">
        <v>44440</v>
      </c>
      <c r="G5" s="381">
        <v>299</v>
      </c>
      <c r="H5" s="382">
        <v>43</v>
      </c>
      <c r="I5" s="383">
        <f>D5-H5</f>
        <v>6</v>
      </c>
      <c r="J5" s="383"/>
      <c r="K5" s="383"/>
    </row>
    <row r="6" spans="1:11" ht="13.5" thickBot="1">
      <c r="A6" s="377" t="s">
        <v>56</v>
      </c>
      <c r="B6" s="378">
        <v>44440</v>
      </c>
      <c r="C6" s="379">
        <v>299</v>
      </c>
      <c r="D6" s="379">
        <v>43</v>
      </c>
      <c r="E6" s="379">
        <v>33</v>
      </c>
      <c r="F6" s="380">
        <v>44470</v>
      </c>
      <c r="G6" s="381">
        <v>269</v>
      </c>
      <c r="H6" s="382">
        <v>38</v>
      </c>
      <c r="I6" s="383">
        <f>D6-H6</f>
        <v>5</v>
      </c>
      <c r="J6" s="383"/>
      <c r="K6" s="383"/>
    </row>
    <row r="7" spans="1:11" ht="13.5" thickBot="1">
      <c r="A7" s="377" t="s">
        <v>68</v>
      </c>
      <c r="B7" s="378">
        <v>44517</v>
      </c>
      <c r="C7" s="379">
        <v>222</v>
      </c>
      <c r="D7" s="379">
        <v>32</v>
      </c>
      <c r="E7" s="379">
        <v>24</v>
      </c>
      <c r="F7" s="380">
        <v>44531</v>
      </c>
      <c r="G7" s="381">
        <v>208</v>
      </c>
      <c r="H7" s="382">
        <v>30</v>
      </c>
      <c r="I7" s="383">
        <f>D7-H7</f>
        <v>2</v>
      </c>
      <c r="J7" s="383"/>
      <c r="K7" s="383"/>
    </row>
    <row r="8" spans="1:11" ht="13.5" thickBot="1">
      <c r="A8" s="377" t="s">
        <v>80</v>
      </c>
      <c r="B8" s="378">
        <v>44545</v>
      </c>
      <c r="C8" s="379">
        <v>194</v>
      </c>
      <c r="D8" s="379">
        <v>28</v>
      </c>
      <c r="E8" s="384"/>
      <c r="F8" s="380">
        <v>44545</v>
      </c>
      <c r="G8" s="381">
        <v>194</v>
      </c>
      <c r="H8" s="382">
        <v>28</v>
      </c>
      <c r="I8" s="383"/>
      <c r="J8" s="383"/>
      <c r="K8" s="383"/>
    </row>
    <row r="9" spans="1:11" ht="13.5" thickBot="1">
      <c r="A9" s="385" t="s">
        <v>374</v>
      </c>
      <c r="B9" s="378">
        <v>44545</v>
      </c>
      <c r="C9" s="379">
        <v>194</v>
      </c>
      <c r="D9" s="379">
        <v>28</v>
      </c>
      <c r="E9" s="379">
        <v>26</v>
      </c>
      <c r="F9" s="380">
        <v>44545</v>
      </c>
      <c r="G9" s="381">
        <v>194</v>
      </c>
      <c r="H9" s="382">
        <v>28</v>
      </c>
      <c r="I9" s="587"/>
      <c r="J9" s="588"/>
      <c r="K9" s="588"/>
    </row>
    <row r="10" spans="1:11" ht="13.5" thickBot="1">
      <c r="A10" s="385" t="s">
        <v>91</v>
      </c>
      <c r="B10" s="378">
        <v>44589</v>
      </c>
      <c r="C10" s="379">
        <v>150</v>
      </c>
      <c r="D10" s="379">
        <v>22</v>
      </c>
      <c r="E10" s="379">
        <v>22</v>
      </c>
      <c r="F10" s="380">
        <v>44589</v>
      </c>
      <c r="G10" s="386"/>
      <c r="H10" s="386"/>
      <c r="I10" s="383"/>
      <c r="J10" s="383"/>
      <c r="K10" s="383"/>
    </row>
    <row r="11" spans="1:11" ht="13.5" thickBot="1">
      <c r="A11" s="387" t="s">
        <v>375</v>
      </c>
      <c r="B11" s="388">
        <v>44679</v>
      </c>
      <c r="C11" s="389"/>
      <c r="D11" s="389"/>
      <c r="E11" s="389"/>
      <c r="F11" s="390">
        <v>44679</v>
      </c>
      <c r="G11" s="389"/>
      <c r="H11" s="389"/>
      <c r="I11" s="391"/>
      <c r="J11" s="391"/>
      <c r="K11" s="391"/>
    </row>
    <row r="12" spans="1:11" ht="13.5" thickBot="1">
      <c r="A12" s="387" t="s">
        <v>376</v>
      </c>
      <c r="B12" s="388">
        <v>44739</v>
      </c>
      <c r="C12" s="389"/>
      <c r="D12" s="389"/>
      <c r="E12" s="389"/>
      <c r="F12" s="390">
        <v>44739</v>
      </c>
      <c r="G12" s="389"/>
      <c r="H12" s="389"/>
      <c r="I12" s="391"/>
      <c r="J12" s="391"/>
      <c r="K12" s="391"/>
    </row>
    <row r="13" spans="1:11" ht="15">
      <c r="A13" s="392"/>
    </row>
    <row r="14" spans="1:11" ht="15">
      <c r="A14" s="392"/>
    </row>
    <row r="15" spans="1:11" ht="15">
      <c r="A15" s="392"/>
    </row>
  </sheetData>
  <mergeCells count="2">
    <mergeCell ref="F1:G1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2022 Textiles</vt:lpstr>
      <vt:lpstr>2022 F&amp;D</vt:lpstr>
      <vt:lpstr>2022 F&amp;D </vt:lpstr>
      <vt:lpstr>2022 Trim G&amp;E</vt:lpstr>
      <vt:lpstr>2022 G&amp;E</vt:lpstr>
      <vt:lpstr>OLD - 2022 Textiles</vt:lpstr>
      <vt:lpstr>WEEKS CHART</vt:lpstr>
      <vt:lpstr>proposed weeks</vt:lpstr>
      <vt:lpstr>'2022 G&amp;E'!Print_Area</vt:lpstr>
      <vt:lpstr>'2022 Textiles'!Print_Area</vt:lpstr>
      <vt:lpstr>'2022 Trim G&amp;E'!Print_Area</vt:lpstr>
      <vt:lpstr>'OLD - 2022 Textiles'!Print_Area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Yalini Ananthabalan</dc:creator>
  <cp:keywords/>
  <dc:description/>
  <cp:lastModifiedBy>Melissa Reinard</cp:lastModifiedBy>
  <cp:revision/>
  <dcterms:created xsi:type="dcterms:W3CDTF">2020-11-30T14:13:31Z</dcterms:created>
  <dcterms:modified xsi:type="dcterms:W3CDTF">2021-07-15T19:00:52Z</dcterms:modified>
  <cp:category/>
  <cp:contentStatus/>
</cp:coreProperties>
</file>